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доходы" sheetId="7" r:id="rId1"/>
    <sheet name="расходы" sheetId="5" r:id="rId2"/>
    <sheet name="источники" sheetId="3" r:id="rId3"/>
  </sheets>
  <definedNames>
    <definedName name="_xlnm.Print_Titles" localSheetId="0">доходы!$14:$17</definedName>
    <definedName name="_xlnm.Print_Titles" localSheetId="1">расходы!$9:$11</definedName>
  </definedNames>
  <calcPr calcId="124519"/>
</workbook>
</file>

<file path=xl/calcChain.xml><?xml version="1.0" encoding="utf-8"?>
<calcChain xmlns="http://schemas.openxmlformats.org/spreadsheetml/2006/main">
  <c r="A440" i="5"/>
  <c r="A436"/>
  <c r="A437" s="1"/>
  <c r="A438" s="1"/>
  <c r="A439" s="1"/>
  <c r="A435"/>
  <c r="E5" i="3"/>
  <c r="A35" i="7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S104"/>
  <c r="R102"/>
  <c r="M102"/>
  <c r="S101"/>
  <c r="R100"/>
  <c r="S100" s="1"/>
  <c r="M100"/>
  <c r="R99"/>
  <c r="S99" s="1"/>
  <c r="M99"/>
  <c r="M97"/>
  <c r="S96"/>
  <c r="S95"/>
  <c r="S94"/>
  <c r="S93"/>
  <c r="R91"/>
  <c r="M91"/>
  <c r="S90"/>
  <c r="R87"/>
  <c r="M87"/>
  <c r="M81" s="1"/>
  <c r="M80" s="1"/>
  <c r="R85"/>
  <c r="S85" s="1"/>
  <c r="M85"/>
  <c r="S84"/>
  <c r="R83"/>
  <c r="M83"/>
  <c r="S83" s="1"/>
  <c r="M82"/>
  <c r="S79"/>
  <c r="R78"/>
  <c r="R75" s="1"/>
  <c r="S75" s="1"/>
  <c r="M78"/>
  <c r="R76"/>
  <c r="M75"/>
  <c r="S73"/>
  <c r="S71"/>
  <c r="S70"/>
  <c r="M68"/>
  <c r="S68" s="1"/>
  <c r="S67"/>
  <c r="S66"/>
  <c r="S63"/>
  <c r="S62"/>
  <c r="R60"/>
  <c r="M60"/>
  <c r="R59"/>
  <c r="M59"/>
  <c r="S58"/>
  <c r="R57"/>
  <c r="S57" s="1"/>
  <c r="M57"/>
  <c r="R56"/>
  <c r="S56" s="1"/>
  <c r="M56"/>
  <c r="R55"/>
  <c r="S55" s="1"/>
  <c r="M55"/>
  <c r="S54"/>
  <c r="R53"/>
  <c r="M53"/>
  <c r="R52"/>
  <c r="M52"/>
  <c r="R51"/>
  <c r="M51"/>
  <c r="S50"/>
  <c r="S49"/>
  <c r="S48"/>
  <c r="S47"/>
  <c r="R46"/>
  <c r="M46"/>
  <c r="R45"/>
  <c r="M45"/>
  <c r="S44"/>
  <c r="R43"/>
  <c r="S43" s="1"/>
  <c r="M43"/>
  <c r="S42"/>
  <c r="R41"/>
  <c r="M41"/>
  <c r="R40"/>
  <c r="M40"/>
  <c r="R39"/>
  <c r="S39" s="1"/>
  <c r="M39"/>
  <c r="S38"/>
  <c r="R37"/>
  <c r="S37" s="1"/>
  <c r="M37"/>
  <c r="R36"/>
  <c r="M36"/>
  <c r="S35"/>
  <c r="R34"/>
  <c r="M34"/>
  <c r="S33"/>
  <c r="R32"/>
  <c r="M32"/>
  <c r="S32" s="1"/>
  <c r="S30"/>
  <c r="R29"/>
  <c r="S29" s="1"/>
  <c r="M29"/>
  <c r="R28"/>
  <c r="S26"/>
  <c r="S25"/>
  <c r="S24"/>
  <c r="R23"/>
  <c r="M23"/>
  <c r="S22"/>
  <c r="R21"/>
  <c r="M21"/>
  <c r="S21" s="1"/>
  <c r="R20"/>
  <c r="M20"/>
  <c r="S20" s="1"/>
  <c r="R19"/>
  <c r="M19"/>
  <c r="S19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G817" i="5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F776"/>
  <c r="H776" s="1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F713"/>
  <c r="H713" s="1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F641"/>
  <c r="H641" s="1"/>
  <c r="F640"/>
  <c r="H640" s="1"/>
  <c r="H636"/>
  <c r="H635"/>
  <c r="H634"/>
  <c r="H633"/>
  <c r="H632"/>
  <c r="H631"/>
  <c r="H630"/>
  <c r="H629"/>
  <c r="H628"/>
  <c r="H627"/>
  <c r="F626"/>
  <c r="H626" s="1"/>
  <c r="F625"/>
  <c r="H625" s="1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F474"/>
  <c r="H474" s="1"/>
  <c r="F473"/>
  <c r="H473" s="1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4"/>
  <c r="F434"/>
  <c r="H433"/>
  <c r="H432"/>
  <c r="H431"/>
  <c r="H430"/>
  <c r="H429"/>
  <c r="F428"/>
  <c r="H428" s="1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F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F340"/>
  <c r="H335"/>
  <c r="H334"/>
  <c r="H333"/>
  <c r="H332"/>
  <c r="H331"/>
  <c r="F330"/>
  <c r="H330" s="1"/>
  <c r="F329"/>
  <c r="H325"/>
  <c r="H324"/>
  <c r="H323"/>
  <c r="H322"/>
  <c r="F321"/>
  <c r="H321" s="1"/>
  <c r="F320"/>
  <c r="H320" s="1"/>
  <c r="H319"/>
  <c r="H318"/>
  <c r="H317"/>
  <c r="H316"/>
  <c r="H315"/>
  <c r="H314"/>
  <c r="H313"/>
  <c r="H312"/>
  <c r="H311"/>
  <c r="H310"/>
  <c r="H309"/>
  <c r="H308"/>
  <c r="H307"/>
  <c r="F306"/>
  <c r="H306" s="1"/>
  <c r="E306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F277"/>
  <c r="H276"/>
  <c r="H275"/>
  <c r="H274"/>
  <c r="H273"/>
  <c r="H272"/>
  <c r="H271"/>
  <c r="H270"/>
  <c r="H269"/>
  <c r="H268"/>
  <c r="F267"/>
  <c r="F263"/>
  <c r="H263" s="1"/>
  <c r="H262"/>
  <c r="H261"/>
  <c r="H260"/>
  <c r="H259"/>
  <c r="H258"/>
  <c r="H257"/>
  <c r="H256"/>
  <c r="H255"/>
  <c r="H254"/>
  <c r="H253"/>
  <c r="H252"/>
  <c r="H251"/>
  <c r="H250"/>
  <c r="H249"/>
  <c r="F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F226"/>
  <c r="H226" s="1"/>
  <c r="H225"/>
  <c r="H224"/>
  <c r="H223"/>
  <c r="H222"/>
  <c r="H221"/>
  <c r="H220"/>
  <c r="H219"/>
  <c r="H218"/>
  <c r="H217"/>
  <c r="H216"/>
  <c r="F216"/>
  <c r="F215"/>
  <c r="H215" s="1"/>
  <c r="F214"/>
  <c r="H214" s="1"/>
  <c r="F213"/>
  <c r="H213" s="1"/>
  <c r="F212"/>
  <c r="H212" s="1"/>
  <c r="F211"/>
  <c r="H211" s="1"/>
  <c r="F210"/>
  <c r="H210" s="1"/>
  <c r="F209"/>
  <c r="H209" s="1"/>
  <c r="H208"/>
  <c r="F208"/>
  <c r="F207"/>
  <c r="H207" s="1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F144"/>
  <c r="H144" s="1"/>
  <c r="F143"/>
  <c r="H143" s="1"/>
  <c r="H142"/>
  <c r="F142"/>
  <c r="F141"/>
  <c r="H141" s="1"/>
  <c r="F140"/>
  <c r="H140" s="1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F122"/>
  <c r="H122" s="1"/>
  <c r="F121"/>
  <c r="H121" s="1"/>
  <c r="F120"/>
  <c r="H120" s="1"/>
  <c r="H119"/>
  <c r="F119"/>
  <c r="H118"/>
  <c r="H117"/>
  <c r="H116"/>
  <c r="H115"/>
  <c r="H114"/>
  <c r="H113"/>
  <c r="H112"/>
  <c r="H111"/>
  <c r="F110"/>
  <c r="H110" s="1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19"/>
  <c r="H18"/>
  <c r="H17"/>
  <c r="H16"/>
  <c r="H15"/>
  <c r="F14"/>
  <c r="H14" s="1"/>
  <c r="F13"/>
  <c r="H13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F12"/>
  <c r="H12" s="1"/>
  <c r="E29" i="3"/>
  <c r="E28" s="1"/>
  <c r="E27" s="1"/>
  <c r="D29"/>
  <c r="D28" s="1"/>
  <c r="D27" s="1"/>
  <c r="E25"/>
  <c r="D25"/>
  <c r="D24" s="1"/>
  <c r="D23" s="1"/>
  <c r="E24"/>
  <c r="E23" s="1"/>
  <c r="E20"/>
  <c r="E19" s="1"/>
  <c r="D20"/>
  <c r="D19"/>
  <c r="E17"/>
  <c r="D17"/>
  <c r="E15"/>
  <c r="D15"/>
  <c r="D14" s="1"/>
  <c r="D13" s="1"/>
  <c r="D12" s="1"/>
  <c r="E14"/>
  <c r="E10"/>
  <c r="D10"/>
  <c r="E8"/>
  <c r="E7" s="1"/>
  <c r="D8"/>
  <c r="D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S87" i="7" l="1"/>
  <c r="S36"/>
  <c r="S23"/>
  <c r="M28"/>
  <c r="M18" s="1"/>
  <c r="M105" s="1"/>
  <c r="S40"/>
  <c r="S41"/>
  <c r="S45"/>
  <c r="S46"/>
  <c r="S51"/>
  <c r="S52"/>
  <c r="S53"/>
  <c r="S59"/>
  <c r="S60"/>
  <c r="S78"/>
  <c r="R82"/>
  <c r="R81" s="1"/>
  <c r="R80" s="1"/>
  <c r="S80" s="1"/>
  <c r="S91"/>
  <c r="S102"/>
  <c r="S34"/>
  <c r="R18"/>
  <c r="H267" i="5"/>
  <c r="F266"/>
  <c r="H329"/>
  <c r="F328"/>
  <c r="H340"/>
  <c r="F339"/>
  <c r="F305"/>
  <c r="H305" s="1"/>
  <c r="F817"/>
  <c r="H817" s="1"/>
  <c r="F639"/>
  <c r="E13" i="3"/>
  <c r="E12" s="1"/>
  <c r="E22"/>
  <c r="D22"/>
  <c r="D5" s="1"/>
  <c r="S81" i="7" l="1"/>
  <c r="S82"/>
  <c r="S28"/>
  <c r="R105"/>
  <c r="S105" s="1"/>
  <c r="S18"/>
  <c r="H639" i="5"/>
  <c r="F638"/>
  <c r="F338"/>
  <c r="H339"/>
  <c r="H328"/>
  <c r="F327"/>
  <c r="H266"/>
  <c r="F265"/>
  <c r="H265" l="1"/>
  <c r="F264"/>
  <c r="H264" s="1"/>
  <c r="H327"/>
  <c r="F326"/>
  <c r="H326" s="1"/>
  <c r="H638"/>
  <c r="F637"/>
  <c r="H637" s="1"/>
  <c r="H338"/>
  <c r="F337"/>
  <c r="H337" l="1"/>
  <c r="F336"/>
  <c r="H336" s="1"/>
</calcChain>
</file>

<file path=xl/sharedStrings.xml><?xml version="1.0" encoding="utf-8"?>
<sst xmlns="http://schemas.openxmlformats.org/spreadsheetml/2006/main" count="3286" uniqueCount="731">
  <si>
    <t>№ п/п</t>
  </si>
  <si>
    <t>Наименование показателей бюджетной классификации</t>
  </si>
  <si>
    <t>Вид расходов</t>
  </si>
  <si>
    <t>% исполнения</t>
  </si>
  <si>
    <t>Муниципальная программа "Развитие образования"</t>
  </si>
  <si>
    <t>0100000</t>
  </si>
  <si>
    <t>0110000</t>
  </si>
  <si>
    <t>0111021</t>
  </si>
  <si>
    <t>ОБРАЗОВАНИЕ</t>
  </si>
  <si>
    <t>0700</t>
  </si>
  <si>
    <t>Дошкольное образование</t>
  </si>
  <si>
    <t>0701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</si>
  <si>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</si>
  <si>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</si>
  <si>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</si>
  <si>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</si>
  <si>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</si>
  <si>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</si>
  <si>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</si>
  <si>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</si>
  <si>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0702</t>
  </si>
  <si>
    <t>Другие вопросы в области образования</t>
  </si>
  <si>
    <t>0709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</si>
  <si>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</si>
  <si>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</si>
  <si>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</si>
  <si>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</si>
  <si>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0117554</t>
  </si>
  <si>
    <t>СОЦИАЛЬНАЯ ПОЛИТИКА</t>
  </si>
  <si>
    <t>1000</t>
  </si>
  <si>
    <t>Социальное обеспечение населения</t>
  </si>
  <si>
    <t>1003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</si>
  <si>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</si>
  <si>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0117556</t>
  </si>
  <si>
    <t>Охрана семьи и детства</t>
  </si>
  <si>
    <t>1004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</si>
  <si>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</si>
  <si>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</si>
  <si>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</si>
  <si>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</si>
  <si>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</si>
  <si>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</si>
  <si>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0117564</t>
  </si>
  <si>
    <t>Общее образование</t>
  </si>
  <si>
    <t>0117566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</si>
  <si>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</si>
  <si>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0117588</t>
  </si>
  <si>
    <t>Физическая культура и спорт</t>
  </si>
  <si>
    <t>1100</t>
  </si>
  <si>
    <t>Массовый спорт</t>
  </si>
  <si>
    <t>1102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</si>
  <si>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</si>
  <si>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0118001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</si>
  <si>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</si>
  <si>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</si>
  <si>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</si>
  <si>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</si>
  <si>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</si>
  <si>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0118002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</si>
  <si>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</si>
  <si>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0118003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</si>
  <si>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</si>
  <si>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0118110</t>
  </si>
  <si>
    <t>Межбюджетные трансферты</t>
  </si>
  <si>
    <t>500</t>
  </si>
  <si>
    <t>Иные межбюджетные трансферты</t>
  </si>
  <si>
    <t>540</t>
  </si>
  <si>
    <t>Подпрограмма «Выявление и сопровождение одаренных детей»</t>
  </si>
  <si>
    <t>0120000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</si>
  <si>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</si>
  <si>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0128130</t>
  </si>
  <si>
    <t>Подпрограмма «Развитие в Назаровском районе системы отдыха, оздоровления и занятости детей»</t>
  </si>
  <si>
    <t>0130000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</si>
  <si>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</si>
  <si>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0137582</t>
  </si>
  <si>
    <t>Молодежная политика и оздоровление детей</t>
  </si>
  <si>
    <t>0707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</si>
  <si>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</si>
  <si>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0137583</t>
  </si>
  <si>
    <t>Иные выплаты населению</t>
  </si>
  <si>
    <t>360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</si>
  <si>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</si>
  <si>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</si>
  <si>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</si>
  <si>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0138141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</si>
  <si>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</si>
  <si>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0138142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</si>
  <si>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</si>
  <si>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0138144</t>
  </si>
  <si>
    <t>Подпрограмма «Обеспечение жизнедеятельности образовательных учреждений района»</t>
  </si>
  <si>
    <t>0140000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</si>
  <si>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</si>
  <si>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0148150</t>
  </si>
  <si>
    <t>Подпрограмма «Обеспечение реализации муниципальной программы и прочие мероприятия в области образования»</t>
  </si>
  <si>
    <t>0150000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</si>
  <si>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</si>
  <si>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0158001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</si>
  <si>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</si>
  <si>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</si>
  <si>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</si>
  <si>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</si>
  <si>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</si>
  <si>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</si>
  <si>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</si>
  <si>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</si>
  <si>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Подпрограмма "Социальная поддержка семей, имеющих детей"</t>
  </si>
  <si>
    <t>0220000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</si>
  <si>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</si>
  <si>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</si>
  <si>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Расходы на выплаты персоналу государственных (муниципальных) органов</t>
  </si>
  <si>
    <t>120</t>
  </si>
  <si>
    <t>Подпрограмма "Повышение качества и доступности социальных услуг населению"</t>
  </si>
  <si>
    <t>0250000</t>
  </si>
  <si>
    <t>0250151</t>
  </si>
  <si>
    <t>Социальное обслуживание населения</t>
  </si>
  <si>
    <t>1002</t>
  </si>
  <si>
    <t>Подпрограмма "Обеспечение реализации муниципальной программы и прочие мероприятия"</t>
  </si>
  <si>
    <t>0260000</t>
  </si>
  <si>
    <t>0267513</t>
  </si>
  <si>
    <t>Другие вопросы в области социальной политики</t>
  </si>
  <si>
    <t>1006</t>
  </si>
  <si>
    <t>0268226</t>
  </si>
  <si>
    <t>0268227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</si>
  <si>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</si>
  <si>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</si>
  <si>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</si>
  <si>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</si>
  <si>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Капитальный ремонт здания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</si>
  <si>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0318301</t>
  </si>
  <si>
    <t>ЖИЛИЩНО-КОММУНАЛЬНОЕ ХОЗЯЙСТВО</t>
  </si>
  <si>
    <t>0500</t>
  </si>
  <si>
    <t>Коммунальное хозяйство</t>
  </si>
  <si>
    <t>0502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</si>
  <si>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</si>
  <si>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</si>
  <si>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</si>
  <si>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</si>
  <si>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</si>
  <si>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</si>
  <si>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Подпрограмма «Обеспечение населения Назаровского района чистой питьевой  водой»</t>
  </si>
  <si>
    <t>0320000</t>
  </si>
  <si>
    <t>0328315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</si>
  <si>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</si>
  <si>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0328316</t>
  </si>
  <si>
    <t>Разработка проектной документации на охрану санитарных зон скважин 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</si>
  <si>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0328318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</si>
  <si>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</si>
  <si>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</si>
  <si>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</si>
  <si>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</si>
  <si>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Культура и кинематография</t>
  </si>
  <si>
    <t>0800</t>
  </si>
  <si>
    <t>Культура</t>
  </si>
  <si>
    <t>0801</t>
  </si>
  <si>
    <t>Подпрограмма «Обеспечение реализации муниципальной  программы и прочие мероприятия"</t>
  </si>
  <si>
    <t>0340000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</si>
  <si>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</si>
  <si>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0348330</t>
  </si>
  <si>
    <t>Другие вопросы в области жилищно-коммунального хозяйства</t>
  </si>
  <si>
    <t>0505</t>
  </si>
  <si>
    <t>Отдельные мероприятия</t>
  </si>
  <si>
    <t>0350000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</si>
  <si>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</si>
  <si>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</si>
  <si>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</si>
  <si>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0358332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</si>
  <si>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</si>
  <si>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</si>
  <si>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</si>
  <si>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</si>
  <si>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НАЦИОНАЛЬНАЯ ЭКОНОМИКА</t>
  </si>
  <si>
    <t>0400</t>
  </si>
  <si>
    <t>Водное хозяйство</t>
  </si>
  <si>
    <t>0406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</si>
  <si>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</si>
  <si>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</si>
  <si>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</si>
  <si>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</si>
  <si>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Другие вопросы в области национальной экономики</t>
  </si>
  <si>
    <t>0412</t>
  </si>
  <si>
    <t>0418358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</si>
  <si>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</si>
  <si>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</si>
  <si>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0420000</t>
  </si>
  <si>
    <t>0428357</t>
  </si>
  <si>
    <t>Муниципальная программа "Обращение с отходами на территории Назаровского района"</t>
  </si>
  <si>
    <t>0500000</t>
  </si>
  <si>
    <t>0550000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</si>
  <si>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</si>
  <si>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</si>
  <si>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</si>
  <si>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</si>
  <si>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</si>
  <si>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</si>
  <si>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Муниципальная программа "Развитие культуры"</t>
  </si>
  <si>
    <t>0600000</t>
  </si>
  <si>
    <t>Подпрограмма «Сохранение культурного наследия»</t>
  </si>
  <si>
    <t>0610000</t>
  </si>
  <si>
    <t>0617488</t>
  </si>
  <si>
    <t>0618370</t>
  </si>
  <si>
    <t>Подпрограмма «Поддержка искусства и народного творчества»</t>
  </si>
  <si>
    <t>0620000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</si>
  <si>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</si>
  <si>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0628376</t>
  </si>
  <si>
    <t>Другие вопросы в области культуры, кинематографии</t>
  </si>
  <si>
    <t>0804</t>
  </si>
  <si>
    <t>Подпрограмма «Обеспечение условий реализации муниципальной  программы и прочие мероприятия»</t>
  </si>
  <si>
    <t>0630000</t>
  </si>
  <si>
    <t>0631021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</si>
  <si>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</si>
  <si>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0638001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</si>
  <si>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</si>
  <si>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0638002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</si>
  <si>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</si>
  <si>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0638383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</si>
  <si>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</si>
  <si>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0638384</t>
  </si>
  <si>
    <t>Муниципальная программа "Развитие физической культуры и спорта Назаровского района"</t>
  </si>
  <si>
    <t>0700000</t>
  </si>
  <si>
    <t>Подпрограмма "Развитие массовой физической культуры и спорта"</t>
  </si>
  <si>
    <t>0710000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</si>
  <si>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</si>
  <si>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</si>
  <si>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</si>
  <si>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</si>
  <si>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</si>
  <si>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</si>
  <si>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</si>
  <si>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</si>
  <si>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</si>
  <si>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</si>
  <si>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</si>
  <si>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</si>
  <si>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</si>
  <si>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</si>
  <si>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</si>
  <si>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</si>
  <si>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</si>
  <si>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</si>
  <si>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</si>
  <si>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</si>
  <si>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</si>
  <si>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Подпрограмма "Обеспечение жильем молодых семей "</t>
  </si>
  <si>
    <t>0830000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</si>
  <si>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</si>
  <si>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</si>
  <si>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</si>
  <si>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</si>
  <si>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0900000</t>
  </si>
  <si>
    <t>0950000</t>
  </si>
  <si>
    <t>0958456</t>
  </si>
  <si>
    <t>0958457</t>
  </si>
  <si>
    <t>Муниципальная программа "Развитие транспортной системы"</t>
  </si>
  <si>
    <t>1000000</t>
  </si>
  <si>
    <t>1050000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</si>
  <si>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</si>
  <si>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1058465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</si>
  <si>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</si>
  <si>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</si>
  <si>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Транспорт</t>
  </si>
  <si>
    <t>0408</t>
  </si>
  <si>
    <t>1100000</t>
  </si>
  <si>
    <t>1150000</t>
  </si>
  <si>
    <t>1158471</t>
  </si>
  <si>
    <t>1158472</t>
  </si>
  <si>
    <t>1158473</t>
  </si>
  <si>
    <t>1158474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</si>
  <si>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</si>
  <si>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</si>
  <si>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</si>
  <si>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</si>
  <si>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</si>
  <si>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1212248</t>
  </si>
  <si>
    <t>Сельское хозяйство и рыболовство</t>
  </si>
  <si>
    <t>0405</t>
  </si>
  <si>
    <t>Подпрограмма "Устойчивое развитие сельских территорий"</t>
  </si>
  <si>
    <t>1220000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</si>
  <si>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</si>
  <si>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</si>
  <si>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</si>
  <si>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1227518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</si>
  <si>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</si>
  <si>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1228512</t>
  </si>
  <si>
    <t>Подрограмма "Обеспечение реализации муниципальной программы и прочие мероприятия"</t>
  </si>
  <si>
    <t>1230000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</si>
  <si>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</si>
  <si>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1237517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</si>
  <si>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</si>
  <si>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</si>
  <si>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</si>
  <si>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</si>
  <si>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</si>
  <si>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</si>
  <si>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</si>
  <si>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</si>
  <si>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Жилищное хозяйство</t>
  </si>
  <si>
    <t>0501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</si>
  <si>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</si>
  <si>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</si>
  <si>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Муниципальная программа "Управление муниципальными финансами"</t>
  </si>
  <si>
    <t>1400000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</si>
  <si>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</si>
  <si>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</si>
  <si>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</si>
  <si>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</si>
  <si>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1400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</si>
  <si>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</si>
  <si>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</si>
  <si>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Дотации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</si>
  <si>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</si>
  <si>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</si>
  <si>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</si>
  <si>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1418602</t>
  </si>
  <si>
    <t>Прочие межбюджетные  трансферты  общего характера</t>
  </si>
  <si>
    <t>1403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</si>
  <si>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</si>
  <si>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</si>
  <si>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</si>
  <si>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</si>
  <si>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</si>
  <si>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</si>
  <si>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</si>
  <si>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</si>
  <si>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</si>
  <si>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</si>
  <si>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</si>
  <si>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</si>
  <si>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</si>
  <si>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</si>
  <si>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</si>
  <si>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</si>
  <si>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</si>
  <si>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</si>
  <si>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</si>
  <si>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</si>
  <si>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</si>
  <si>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</si>
  <si>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</si>
  <si>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</si>
  <si>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</si>
  <si>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</si>
  <si>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</si>
  <si>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</si>
  <si>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</si>
  <si>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</si>
  <si>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</si>
  <si>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</si>
  <si>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</si>
  <si>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</si>
  <si>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</si>
  <si>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</si>
  <si>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</si>
  <si>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</si>
  <si>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</si>
  <si>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</si>
  <si>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</si>
  <si>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</si>
  <si>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</si>
  <si>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</si>
  <si>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</si>
  <si>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</si>
  <si>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</si>
  <si>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</si>
  <si>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Другие общегосударственные вопросы</t>
  </si>
  <si>
    <t>0113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</si>
  <si>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</si>
  <si>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</si>
  <si>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</si>
  <si>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</si>
  <si>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</si>
  <si>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</si>
  <si>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Глава администрации района в рамках непрограммных расходов органов местного самоуправления</t>
  </si>
  <si>
    <t>9418805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</si>
  <si>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</si>
  <si>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</si>
  <si>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фонды</t>
  </si>
  <si>
    <t>0111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</si>
  <si>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</si>
  <si>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</si>
  <si>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</si>
  <si>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</si>
  <si>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</si>
  <si>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</si>
  <si>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</si>
  <si>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</si>
  <si>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</si>
  <si>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</si>
  <si>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Благоустройство</t>
  </si>
  <si>
    <t>0503</t>
  </si>
  <si>
    <t>Функционирование финансового управления администрации Назаровского района</t>
  </si>
  <si>
    <t>9420000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</si>
  <si>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</si>
  <si>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</si>
  <si>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</si>
  <si>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</si>
  <si>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НАЦИОНАЛЬНАЯ ОБОРОНА</t>
  </si>
  <si>
    <t>0200</t>
  </si>
  <si>
    <t>Мобилизационная и вневойсковая подготовка</t>
  </si>
  <si>
    <t>0203</t>
  </si>
  <si>
    <t>9427508</t>
  </si>
  <si>
    <t>Дорожное хозяйство(дорожные фонды)</t>
  </si>
  <si>
    <t>0409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</si>
  <si>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</si>
  <si>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</si>
  <si>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</si>
  <si>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9427555</t>
  </si>
  <si>
    <t>Всего</t>
  </si>
  <si>
    <t>Тыс.рублей</t>
  </si>
  <si>
    <t>Целевая статья</t>
  </si>
  <si>
    <t>2</t>
  </si>
  <si>
    <t>3</t>
  </si>
  <si>
    <t>4</t>
  </si>
  <si>
    <t>5</t>
  </si>
  <si>
    <t>6</t>
  </si>
  <si>
    <t>3.Источники финансирования дефицита районного бюджета</t>
  </si>
  <si>
    <t>Тыс. рублей</t>
  </si>
  <si>
    <t xml:space="preserve">№ п/п </t>
  </si>
  <si>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</si>
  <si>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</si>
  <si>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</si>
  <si>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</si>
  <si>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</si>
  <si>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</si>
  <si>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</si>
  <si>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</si>
  <si>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</si>
  <si>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</si>
  <si>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</si>
  <si>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</si>
  <si>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</si>
  <si>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</si>
  <si>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</si>
  <si>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</si>
  <si>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</si>
  <si>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</si>
  <si>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</si>
  <si>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</si>
  <si>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внутри страны в валюте Российской Федерации</t>
  </si>
  <si>
    <t>000 01  06  05  01  00  0000  600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</si>
  <si>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</si>
  <si>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</si>
  <si>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</si>
  <si>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000 01  06  05  01  05  0000  640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</si>
  <si>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</si>
  <si>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000 01  06  05  02  00  0000  640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</si>
  <si>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</si>
  <si>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000 01  06  05  02  05  0000  640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</si>
  <si>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</si>
  <si>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</si>
  <si>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</si>
  <si>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000 01  06  05  02  00  0000  540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</si>
  <si>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</si>
  <si>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000 01  06  05  02  05  0000  540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</si>
  <si>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</si>
  <si>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</si>
  <si>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</si>
  <si>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</si>
  <si>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</si>
  <si>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</si>
  <si>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</si>
  <si>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</si>
  <si>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</si>
  <si>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</si>
  <si>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</si>
  <si>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</si>
  <si>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</si>
  <si>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</si>
  <si>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</si>
  <si>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</si>
  <si>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</si>
  <si>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</si>
  <si>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1. Доходы</t>
  </si>
  <si>
    <t>Код бюджетной классификации</t>
  </si>
  <si>
    <t>Наименование доходов</t>
  </si>
  <si>
    <t>000</t>
  </si>
  <si>
    <t>10000000</t>
  </si>
  <si>
    <t>00</t>
  </si>
  <si>
    <t>0000</t>
  </si>
  <si>
    <t>НАЛОГОВЫЕ И НЕНАЛОГОВЫЕ ДОХОДЫ</t>
  </si>
  <si>
    <t/>
  </si>
  <si>
    <t>182</t>
  </si>
  <si>
    <t>10100000</t>
  </si>
  <si>
    <t>НАЛОГИ НА ПРИБЫЛЬ, ДОХОДЫ</t>
  </si>
  <si>
    <t>10101000</t>
  </si>
  <si>
    <t>Налог на прибыль организаций</t>
  </si>
  <si>
    <t>10101010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</si>
  <si>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</si>
  <si>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</t>
  </si>
  <si>
    <t>02</t>
  </si>
  <si>
    <t xml:space="preserve">Налог на прибыль организаций, зачисляемый в бюджеты субъектов Российской Федерации </t>
  </si>
  <si>
    <t>10102000</t>
  </si>
  <si>
    <t>01</t>
  </si>
  <si>
    <t>Налог на доходы физических лиц</t>
  </si>
  <si>
    <t>10102010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</si>
  <si>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</si>
  <si>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10102021</t>
  </si>
  <si>
    <t>10102020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</si>
  <si>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</si>
  <si>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10102022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</si>
  <si>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</si>
  <si>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</si>
  <si>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</si>
  <si>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</si>
  <si>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</si>
  <si>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</si>
  <si>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</si>
  <si>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</si>
  <si>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</si>
  <si>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</si>
  <si>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</si>
  <si>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10503000</t>
  </si>
  <si>
    <t>Единый сельскохозяйственный налог</t>
  </si>
  <si>
    <t>10503010</t>
  </si>
  <si>
    <t>10504000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</si>
  <si>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</si>
  <si>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</si>
  <si>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10504020</t>
  </si>
  <si>
    <t>10800000</t>
  </si>
  <si>
    <t>ГОСУДАРСТВЕННАЯ ПОШЛИНА</t>
  </si>
  <si>
    <t>10803000</t>
  </si>
  <si>
    <t>Государственная пошлина по делам, рассматриваемым в судах общей юрисдикции, мировыми судьями</t>
  </si>
  <si>
    <t>10803010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</si>
  <si>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</si>
  <si>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</si>
  <si>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</si>
  <si>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016</t>
  </si>
  <si>
    <t>11105000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</si>
  <si>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</si>
  <si>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</si>
  <si>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 получаемые в виде арендной платы за земельные участи,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</si>
  <si>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11105013</t>
  </si>
  <si>
    <t>10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</si>
  <si>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</si>
  <si>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11105011</t>
  </si>
  <si>
    <t>11105030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</si>
  <si>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</si>
  <si>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11105035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</si>
  <si>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</si>
  <si>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11200000</t>
  </si>
  <si>
    <t>ПЛАТЕЖИ ПРИ ПОЛЬЗОВАНИИ ПРИРОДНЫМИ РЕСУРСАМИ</t>
  </si>
  <si>
    <t>498</t>
  </si>
  <si>
    <t>048</t>
  </si>
  <si>
    <t>11201000</t>
  </si>
  <si>
    <t>Плата за негативное воздействие на окружающую среду</t>
  </si>
  <si>
    <t>11201010</t>
  </si>
  <si>
    <t>Плата за выбросы загрязняющих веществ в атмосферный воздух стационарными объектами</t>
  </si>
  <si>
    <t>11201020</t>
  </si>
  <si>
    <t xml:space="preserve">Плата за выбросы загрязняющих веществ в атмосферный воздух передвижными объектами </t>
  </si>
  <si>
    <t>11201030</t>
  </si>
  <si>
    <t>Плата за выбросы загрязняющих веществ в 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</si>
  <si>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</si>
  <si>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</si>
  <si>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</si>
  <si>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 РАБОТ) И КОМПЕНСАЦИИ ЗАТРАТ ГОСУДАРСТВА</t>
  </si>
  <si>
    <t>11301000</t>
  </si>
  <si>
    <t>Доходы от оказания платных услуг (работ)</t>
  </si>
  <si>
    <t>11303000</t>
  </si>
  <si>
    <t>079</t>
  </si>
  <si>
    <t>11301990</t>
  </si>
  <si>
    <t>130</t>
  </si>
  <si>
    <t>Прочие доходы от оказания платных услуг  (работ)</t>
  </si>
  <si>
    <t>11301995</t>
  </si>
  <si>
    <t>Прочие доходы от оказания платных услуг  (работ) получателями средств бюджетов муниципальных районов</t>
  </si>
  <si>
    <t>075</t>
  </si>
  <si>
    <t>11303050</t>
  </si>
  <si>
    <t>11400000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</si>
  <si>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</si>
  <si>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</si>
  <si>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</si>
  <si>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</si>
  <si>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</si>
  <si>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</si>
  <si>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140</t>
  </si>
  <si>
    <t>11625000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</si>
  <si>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</si>
  <si>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</si>
  <si>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11625030</t>
  </si>
  <si>
    <t>Денежные взыскания ( штрафы) за нарушение законодательства об охране и использовании животного мира</t>
  </si>
  <si>
    <t>11625060</t>
  </si>
  <si>
    <t xml:space="preserve">Денежные взыскания (штрафы) за нарушение земельного  законодательства 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</si>
  <si>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</si>
  <si>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</si>
  <si>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</si>
  <si>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</si>
  <si>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</si>
  <si>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</si>
  <si>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</t>
  </si>
  <si>
    <t>Прочие поступления от денежных взысканий (штрафов) и иных сумм в возмещение ущерба</t>
  </si>
  <si>
    <t>11690050</t>
  </si>
  <si>
    <t>11700000</t>
  </si>
  <si>
    <t>180</t>
  </si>
  <si>
    <t>ПРОЧИЕ НЕНАЛОГОВЫЕ ДОХОДЫ</t>
  </si>
  <si>
    <t>11701000</t>
  </si>
  <si>
    <t>Невыясненные поступления</t>
  </si>
  <si>
    <t>11701050</t>
  </si>
  <si>
    <t>Невыясненные поступления, зачисляемые в бюджет муниципальных районов</t>
  </si>
  <si>
    <t>094</t>
  </si>
  <si>
    <t>11705000</t>
  </si>
  <si>
    <t xml:space="preserve">Прочие неналоговые доходы </t>
  </si>
  <si>
    <t>11705050</t>
  </si>
  <si>
    <t>Прочие неналоговые доходы бюджетов муниципальных районов</t>
  </si>
  <si>
    <t>20000000</t>
  </si>
  <si>
    <t>БЕЗВОЗМЕЗДНЫЕ ПОСТУПЛЕНИЯ</t>
  </si>
  <si>
    <t>20200000</t>
  </si>
  <si>
    <t xml:space="preserve">БЕЗВОЗМЕЗДНЫЕ ПОСТУПЛЕНИЯ ОТ ДРУГИХ БЮДЖЕТОВ БЮДЖЕТНОЙ СИСТЕМЫ РОССИЙСКОЙ ФЕДЕРАЦИИ 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</si>
  <si>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</si>
  <si>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</si>
  <si>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</si>
  <si>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</si>
  <si>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</si>
  <si>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</si>
  <si>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20201003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</si>
  <si>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</si>
  <si>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</si>
  <si>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</si>
  <si>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субъектов  Российской Федерации и муниципальных образований  ( межбюджетные субсидии)</t>
  </si>
  <si>
    <t>20204000</t>
  </si>
  <si>
    <t>20202999</t>
  </si>
  <si>
    <t>Прочие субсидии бюджетам муниципальных районов</t>
  </si>
  <si>
    <t>20203000</t>
  </si>
  <si>
    <t>Субвенции бюджетам субъектов Российской Федерации и муниципальных образований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</si>
  <si>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</si>
  <si>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</si>
  <si>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20203024</t>
  </si>
  <si>
    <t>Субвенции бюджетам муниципальных районов на выполнение передаваемых полномочий субъектов Российской Федерации</t>
  </si>
  <si>
    <t>20203029</t>
  </si>
  <si>
    <t>20203115</t>
  </si>
  <si>
    <t>20700000</t>
  </si>
  <si>
    <t>Прочие безвозмездные  поступления</t>
  </si>
  <si>
    <t>20705000</t>
  </si>
  <si>
    <t xml:space="preserve">Прочие безвозмездные поступления в бюджеты муниципальных районов </t>
  </si>
  <si>
    <t>20705030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</si>
  <si>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</si>
  <si>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</si>
  <si>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</si>
  <si>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</si>
  <si>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</si>
  <si>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Отчет об исполнении районного бюджета по состоянию на 1 апреля  2015 года</t>
  </si>
  <si>
    <t>Утверждено на год</t>
  </si>
  <si>
    <t>Исполнено       за 1 квартал 2015 года</t>
  </si>
  <si>
    <t>11406000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</si>
  <si>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</si>
  <si>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</si>
  <si>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</si>
  <si>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188</t>
  </si>
  <si>
    <t>11630100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</si>
  <si>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</si>
  <si>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2711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</si>
  <si>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</si>
  <si>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</si>
  <si>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</si>
  <si>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</si>
  <si>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ИНЫЕ МЕЖБЮДЖЕТНЫЕ ТРАНСФЕРТЫ</t>
  </si>
  <si>
    <t>20204025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</si>
  <si>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</si>
  <si>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</si>
  <si>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</si>
  <si>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Раздел, подраздел</t>
  </si>
  <si>
    <t>Исполнено за 1 квартал 2015</t>
  </si>
  <si>
    <t>1</t>
  </si>
  <si>
    <t>Подпрограмма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</si>
  <si>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</si>
  <si>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</si>
  <si>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</si>
  <si>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</si>
  <si>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</si>
  <si>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</si>
  <si>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</si>
  <si>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</si>
  <si>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</si>
  <si>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</si>
  <si>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</si>
  <si>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</si>
  <si>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</si>
  <si>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</si>
  <si>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</si>
  <si>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</si>
  <si>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Реконструкция объектов коммунальной инфраструктуры, используемых в сфере водоснабжения, водоотведения и очистки сточных вод в рамках подпрограммы "Обеспечение населения Назаровского района чистой питьевой 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</si>
  <si>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</si>
  <si>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0357570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</si>
  <si>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</si>
  <si>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0358338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</si>
  <si>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</si>
  <si>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0358339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</si>
  <si>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</si>
  <si>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0358340</t>
  </si>
  <si>
    <t>Технологическое присондинение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</si>
  <si>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0358341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</si>
  <si>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</si>
  <si>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Подпрограмма "Информирование населения Назаровского района на обеспечение антитеррористической защищенности"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</si>
  <si>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</si>
  <si>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Проведение государственной экологической экспертизы проектной документации в рамках отдельных мероприятий муниципальных программ "Обращение с отходами на территории Назаровского района"</t>
  </si>
  <si>
    <t>0558364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</si>
  <si>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</si>
  <si>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0615144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</si>
  <si>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</si>
  <si>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</si>
  <si>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</si>
  <si>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"Развитие молодежной политики" муниципальной программы  "Развитие молодежной политики Назаровского района"</t>
  </si>
  <si>
    <t>0811021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</si>
  <si>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</si>
  <si>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</si>
  <si>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</si>
  <si>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</si>
  <si>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</si>
  <si>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</si>
  <si>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</si>
  <si>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</si>
  <si>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</si>
  <si>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</si>
  <si>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</si>
  <si>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1228510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</si>
  <si>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</si>
  <si>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</si>
  <si>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Межбюджетные трансферты общего характера бюджетам бюджетной системы Российской Федерации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</si>
  <si>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</si>
  <si>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</si>
  <si>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</si>
  <si>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</si>
  <si>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</si>
  <si>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9428813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</si>
  <si>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</si>
  <si>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</si>
  <si>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 xml:space="preserve">                                                                                         к постановлению администрации </t>
  </si>
  <si>
    <t xml:space="preserve">                                                    Приложение</t>
  </si>
  <si>
    <t>Утверждено на 2015 год</t>
  </si>
  <si>
    <t>Исполнено за 1 квартал 2015 года</t>
  </si>
  <si>
    <t xml:space="preserve">                                                                                               Назаровского района   </t>
  </si>
  <si>
    <t xml:space="preserve"> Исполнение бюджетных ассигнований по целевым статьям (муниципальным программам </t>
  </si>
  <si>
    <t>2. Расходы</t>
  </si>
  <si>
    <t xml:space="preserve">                                                                                               от 16.04.2015г. № 195-п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</si>
</sst>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?"/>
    <numFmt numFmtId="167" formatCode="#,##0;\-#,##0;#,##0"/>
    <numFmt numFmtId="168" formatCode="#,##0.0;\-#,##0.0;#,##0.0"/>
  </numFmts>
  <fonts count="2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7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TimesNewRomanPSMT"/>
    </font>
    <font>
      <sz val="11"/>
      <name val="ARIAL"/>
      <family val="2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87">
    <xf numFmtId="0" fontId="0" fillId="0" borderId="0" xfId="0"/>
    <xf numFmtId="0" fontId="5" fillId="0" borderId="0" xfId="0" applyFont="1" applyAlignment="1">
      <alignment horizontal="right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1" applyFont="1" applyBorder="1" applyAlignment="1">
      <alignment wrapText="1"/>
    </xf>
    <xf numFmtId="49" fontId="9" fillId="0" borderId="1" xfId="1" applyNumberFormat="1" applyFont="1" applyBorder="1" applyAlignment="1"/>
    <xf numFmtId="164" fontId="2" fillId="0" borderId="1" xfId="1" applyNumberFormat="1" applyFont="1" applyBorder="1" applyAlignment="1"/>
    <xf numFmtId="0" fontId="5" fillId="0" borderId="1" xfId="1" applyFont="1" applyBorder="1" applyAlignment="1">
      <alignment wrapText="1"/>
    </xf>
    <xf numFmtId="49" fontId="4" fillId="0" borderId="1" xfId="1" applyNumberFormat="1" applyFont="1" applyBorder="1" applyAlignment="1"/>
    <xf numFmtId="164" fontId="5" fillId="0" borderId="1" xfId="1" applyNumberFormat="1" applyFont="1" applyBorder="1" applyAlignment="1"/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/>
    <xf numFmtId="167" fontId="9" fillId="0" borderId="0" xfId="0" applyNumberFormat="1" applyFont="1" applyBorder="1"/>
    <xf numFmtId="167" fontId="12" fillId="0" borderId="0" xfId="0" applyNumberFormat="1" applyFont="1" applyBorder="1"/>
    <xf numFmtId="0" fontId="9" fillId="2" borderId="1" xfId="0" applyFont="1" applyFill="1" applyBorder="1"/>
    <xf numFmtId="167" fontId="12" fillId="0" borderId="1" xfId="0" applyNumberFormat="1" applyFont="1" applyBorder="1"/>
    <xf numFmtId="0" fontId="9" fillId="2" borderId="5" xfId="0" applyFont="1" applyFill="1" applyBorder="1" applyAlignment="1">
      <alignment vertical="top" wrapText="1"/>
    </xf>
    <xf numFmtId="168" fontId="9" fillId="2" borderId="5" xfId="0" applyNumberFormat="1" applyFont="1" applyFill="1" applyBorder="1" applyAlignment="1">
      <alignment vertical="top"/>
    </xf>
    <xf numFmtId="49" fontId="9" fillId="2" borderId="3" xfId="0" applyNumberFormat="1" applyFont="1" applyFill="1" applyBorder="1" applyAlignment="1">
      <alignment vertical="top"/>
    </xf>
    <xf numFmtId="49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168" fontId="9" fillId="2" borderId="1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vertical="top"/>
    </xf>
    <xf numFmtId="167" fontId="14" fillId="0" borderId="0" xfId="0" applyNumberFormat="1" applyFont="1" applyAlignment="1">
      <alignment vertical="top"/>
    </xf>
    <xf numFmtId="0" fontId="9" fillId="0" borderId="1" xfId="0" applyFont="1" applyFill="1" applyBorder="1" applyAlignment="1">
      <alignment vertical="top" wrapText="1"/>
    </xf>
    <xf numFmtId="168" fontId="9" fillId="0" borderId="1" xfId="0" applyNumberFormat="1" applyFont="1" applyFill="1" applyBorder="1" applyAlignment="1">
      <alignment vertical="top"/>
    </xf>
    <xf numFmtId="168" fontId="9" fillId="2" borderId="2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167" fontId="12" fillId="0" borderId="1" xfId="0" applyNumberFormat="1" applyFont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167" fontId="1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49" fontId="9" fillId="2" borderId="8" xfId="0" applyNumberFormat="1" applyFont="1" applyFill="1" applyBorder="1" applyAlignment="1">
      <alignment vertical="top"/>
    </xf>
    <xf numFmtId="49" fontId="9" fillId="2" borderId="4" xfId="0" applyNumberFormat="1" applyFont="1" applyFill="1" applyBorder="1" applyAlignment="1">
      <alignment vertical="top"/>
    </xf>
    <xf numFmtId="49" fontId="13" fillId="2" borderId="4" xfId="0" applyNumberFormat="1" applyFont="1" applyFill="1" applyBorder="1" applyAlignment="1">
      <alignment vertical="top"/>
    </xf>
    <xf numFmtId="168" fontId="9" fillId="2" borderId="4" xfId="0" applyNumberFormat="1" applyFont="1" applyFill="1" applyBorder="1" applyAlignment="1">
      <alignment vertical="top"/>
    </xf>
    <xf numFmtId="167" fontId="12" fillId="0" borderId="0" xfId="0" applyNumberFormat="1" applyFont="1" applyBorder="1" applyAlignment="1">
      <alignment vertical="top"/>
    </xf>
    <xf numFmtId="168" fontId="9" fillId="2" borderId="9" xfId="0" applyNumberFormat="1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vertical="top"/>
    </xf>
    <xf numFmtId="167" fontId="16" fillId="0" borderId="0" xfId="0" applyNumberFormat="1" applyFont="1" applyAlignment="1">
      <alignment vertical="top"/>
    </xf>
    <xf numFmtId="49" fontId="15" fillId="2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vertical="top"/>
    </xf>
    <xf numFmtId="167" fontId="12" fillId="0" borderId="5" xfId="0" applyNumberFormat="1" applyFont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vertical="top"/>
    </xf>
    <xf numFmtId="49" fontId="9" fillId="2" borderId="5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top"/>
    </xf>
    <xf numFmtId="168" fontId="4" fillId="2" borderId="2" xfId="0" applyNumberFormat="1" applyFont="1" applyFill="1" applyBorder="1" applyAlignment="1">
      <alignment vertical="top"/>
    </xf>
    <xf numFmtId="168" fontId="4" fillId="2" borderId="5" xfId="0" applyNumberFormat="1" applyFont="1" applyFill="1" applyBorder="1" applyAlignment="1">
      <alignment vertical="top"/>
    </xf>
    <xf numFmtId="0" fontId="6" fillId="0" borderId="0" xfId="0" applyFont="1" applyAlignment="1">
      <alignment horizontal="center"/>
    </xf>
    <xf numFmtId="167" fontId="12" fillId="0" borderId="0" xfId="0" applyNumberFormat="1" applyFont="1"/>
    <xf numFmtId="0" fontId="0" fillId="0" borderId="0" xfId="0" applyBorder="1"/>
    <xf numFmtId="0" fontId="5" fillId="3" borderId="5" xfId="0" applyFont="1" applyFill="1" applyBorder="1" applyAlignment="1">
      <alignment horizontal="center" vertical="top"/>
    </xf>
    <xf numFmtId="49" fontId="9" fillId="3" borderId="8" xfId="0" applyNumberFormat="1" applyFont="1" applyFill="1" applyBorder="1" applyAlignment="1">
      <alignment vertical="top"/>
    </xf>
    <xf numFmtId="49" fontId="9" fillId="3" borderId="4" xfId="0" applyNumberFormat="1" applyFont="1" applyFill="1" applyBorder="1" applyAlignment="1">
      <alignment vertical="top"/>
    </xf>
    <xf numFmtId="49" fontId="2" fillId="3" borderId="4" xfId="0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 wrapText="1"/>
    </xf>
    <xf numFmtId="49" fontId="6" fillId="3" borderId="4" xfId="0" applyNumberFormat="1" applyFont="1" applyFill="1" applyBorder="1" applyAlignment="1">
      <alignment vertical="top"/>
    </xf>
    <xf numFmtId="168" fontId="6" fillId="3" borderId="4" xfId="0" applyNumberFormat="1" applyFont="1" applyFill="1" applyBorder="1" applyAlignment="1">
      <alignment vertical="top"/>
    </xf>
    <xf numFmtId="167" fontId="12" fillId="3" borderId="0" xfId="0" applyNumberFormat="1" applyFont="1" applyFill="1" applyBorder="1" applyAlignment="1">
      <alignment vertical="top"/>
    </xf>
    <xf numFmtId="168" fontId="6" fillId="3" borderId="9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168" fontId="9" fillId="2" borderId="1" xfId="0" applyNumberFormat="1" applyFont="1" applyFill="1" applyBorder="1" applyAlignment="1">
      <alignment horizontal="right" vertical="top"/>
    </xf>
    <xf numFmtId="0" fontId="13" fillId="0" borderId="1" xfId="2" applyFont="1" applyBorder="1" applyAlignment="1">
      <alignment wrapText="1"/>
    </xf>
    <xf numFmtId="167" fontId="16" fillId="0" borderId="1" xfId="0" applyNumberFormat="1" applyFont="1" applyBorder="1" applyAlignment="1">
      <alignment vertical="top"/>
    </xf>
    <xf numFmtId="0" fontId="4" fillId="0" borderId="1" xfId="2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7" fontId="19" fillId="0" borderId="0" xfId="0" applyNumberFormat="1" applyFont="1" applyAlignment="1">
      <alignment vertical="top"/>
    </xf>
    <xf numFmtId="49" fontId="4" fillId="0" borderId="3" xfId="0" applyNumberFormat="1" applyFont="1" applyFill="1" applyBorder="1" applyAlignment="1">
      <alignment vertical="top"/>
    </xf>
    <xf numFmtId="0" fontId="17" fillId="0" borderId="0" xfId="0" applyFont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/>
    </xf>
    <xf numFmtId="167" fontId="12" fillId="3" borderId="1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0" fillId="0" borderId="1" xfId="0" applyFont="1" applyBorder="1"/>
    <xf numFmtId="0" fontId="18" fillId="0" borderId="1" xfId="0" applyFont="1" applyBorder="1" applyAlignment="1">
      <alignment horizontal="justify" vertical="top" wrapText="1"/>
    </xf>
    <xf numFmtId="0" fontId="0" fillId="0" borderId="1" xfId="0" applyBorder="1"/>
    <xf numFmtId="0" fontId="5" fillId="3" borderId="1" xfId="0" applyFont="1" applyFill="1" applyBorder="1"/>
    <xf numFmtId="0" fontId="21" fillId="3" borderId="1" xfId="0" applyFont="1" applyFill="1" applyBorder="1"/>
    <xf numFmtId="0" fontId="6" fillId="3" borderId="1" xfId="0" applyFont="1" applyFill="1" applyBorder="1"/>
    <xf numFmtId="168" fontId="6" fillId="3" borderId="1" xfId="0" applyNumberFormat="1" applyFont="1" applyFill="1" applyBorder="1"/>
    <xf numFmtId="0" fontId="0" fillId="3" borderId="1" xfId="0" applyFill="1" applyBorder="1"/>
    <xf numFmtId="168" fontId="2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9" fillId="0" borderId="1" xfId="0" applyNumberFormat="1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left" wrapText="1"/>
    </xf>
    <xf numFmtId="164" fontId="9" fillId="0" borderId="1" xfId="0" applyNumberFormat="1" applyFont="1" applyBorder="1" applyAlignment="1" applyProtection="1">
      <alignment horizontal="right" wrapText="1"/>
    </xf>
    <xf numFmtId="164" fontId="22" fillId="0" borderId="1" xfId="0" applyNumberFormat="1" applyFont="1" applyBorder="1"/>
    <xf numFmtId="164" fontId="4" fillId="0" borderId="0" xfId="0" applyNumberFormat="1" applyFont="1"/>
    <xf numFmtId="1" fontId="1" fillId="0" borderId="1" xfId="0" applyNumberFormat="1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right" wrapText="1"/>
    </xf>
    <xf numFmtId="164" fontId="1" fillId="0" borderId="1" xfId="0" applyNumberFormat="1" applyFont="1" applyBorder="1"/>
    <xf numFmtId="166" fontId="1" fillId="0" borderId="12" xfId="0" applyNumberFormat="1" applyFont="1" applyBorder="1" applyAlignment="1" applyProtection="1">
      <alignment horizontal="left" vertical="center" wrapText="1"/>
    </xf>
    <xf numFmtId="166" fontId="1" fillId="0" borderId="1" xfId="0" applyNumberFormat="1" applyFont="1" applyBorder="1" applyAlignment="1" applyProtection="1">
      <alignment horizontal="left" wrapText="1"/>
    </xf>
    <xf numFmtId="164" fontId="1" fillId="0" borderId="1" xfId="0" applyNumberFormat="1" applyFont="1" applyBorder="1" applyAlignment="1"/>
    <xf numFmtId="1" fontId="9" fillId="0" borderId="1" xfId="0" applyNumberFormat="1" applyFont="1" applyBorder="1" applyAlignment="1" applyProtection="1">
      <alignment horizontal="center" wrapText="1"/>
    </xf>
    <xf numFmtId="164" fontId="22" fillId="0" borderId="1" xfId="0" applyNumberFormat="1" applyFont="1" applyBorder="1" applyAlignment="1"/>
    <xf numFmtId="1" fontId="4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center" wrapText="1"/>
    </xf>
    <xf numFmtId="164" fontId="4" fillId="0" borderId="1" xfId="0" applyNumberFormat="1" applyFont="1" applyBorder="1" applyAlignment="1" applyProtection="1">
      <alignment horizontal="right" wrapText="1"/>
    </xf>
    <xf numFmtId="166" fontId="4" fillId="0" borderId="1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left" vertical="center" wrapText="1"/>
    </xf>
    <xf numFmtId="164" fontId="1" fillId="0" borderId="2" xfId="0" applyNumberFormat="1" applyFont="1" applyBorder="1"/>
    <xf numFmtId="0" fontId="9" fillId="0" borderId="1" xfId="0" applyFont="1" applyBorder="1"/>
    <xf numFmtId="164" fontId="9" fillId="0" borderId="13" xfId="0" applyNumberFormat="1" applyFont="1" applyBorder="1" applyAlignment="1" applyProtection="1">
      <alignment horizontal="right" wrapText="1"/>
    </xf>
    <xf numFmtId="164" fontId="9" fillId="0" borderId="0" xfId="0" applyNumberFormat="1" applyFont="1" applyBorder="1" applyAlignment="1" applyProtection="1">
      <alignment horizontal="right" wrapText="1"/>
    </xf>
    <xf numFmtId="164" fontId="1" fillId="0" borderId="0" xfId="0" applyNumberFormat="1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justify" vertical="top" wrapText="1"/>
    </xf>
    <xf numFmtId="168" fontId="9" fillId="0" borderId="1" xfId="0" applyNumberFormat="1" applyFont="1" applyFill="1" applyBorder="1" applyAlignment="1">
      <alignment vertical="top"/>
    </xf>
    <xf numFmtId="168" fontId="4" fillId="2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top"/>
    </xf>
    <xf numFmtId="49" fontId="9" fillId="2" borderId="1" xfId="0" applyNumberFormat="1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 wrapText="1"/>
    </xf>
    <xf numFmtId="167" fontId="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дох" xfId="2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topLeftCell="A10" workbookViewId="0">
      <selection activeCell="M11" sqref="M11"/>
    </sheetView>
  </sheetViews>
  <sheetFormatPr defaultRowHeight="15"/>
  <cols>
    <col min="1" max="1" width="3.85546875" customWidth="1"/>
    <col min="2" max="2" width="4.7109375" customWidth="1"/>
    <col min="3" max="3" width="8.5703125" customWidth="1"/>
    <col min="4" max="4" width="2.5703125" customWidth="1"/>
    <col min="5" max="5" width="6.28515625" customWidth="1"/>
    <col min="6" max="6" width="4.28515625" customWidth="1"/>
    <col min="7" max="7" width="57.85546875" customWidth="1"/>
    <col min="8" max="12" width="0" hidden="1" customWidth="1"/>
    <col min="13" max="13" width="10.140625" customWidth="1"/>
    <col min="14" max="17" width="0" hidden="1" customWidth="1"/>
    <col min="18" max="18" width="11" customWidth="1"/>
    <col min="19" max="19" width="5.85546875" customWidth="1"/>
  </cols>
  <sheetData>
    <row r="1" spans="1:19" ht="20.25">
      <c r="A1" s="172" t="s">
        <v>724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0.25">
      <c r="A2" s="172" t="s">
        <v>723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20.25">
      <c r="A3" s="173" t="s">
        <v>727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20.25">
      <c r="A4" s="173" t="s">
        <v>730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>
      <c r="B6" s="13"/>
      <c r="C6" s="13"/>
      <c r="D6" s="13"/>
      <c r="E6" s="13"/>
      <c r="F6" s="13"/>
      <c r="G6" s="15"/>
      <c r="H6" s="15"/>
      <c r="I6" s="15"/>
      <c r="J6" s="15"/>
      <c r="K6" s="15"/>
      <c r="L6" s="15"/>
      <c r="M6" s="15"/>
    </row>
    <row r="7" spans="1:19">
      <c r="B7" s="13"/>
      <c r="C7" s="13"/>
      <c r="D7" s="13"/>
      <c r="E7" s="13"/>
      <c r="F7" s="13"/>
      <c r="G7" s="15"/>
      <c r="H7" s="15"/>
      <c r="I7" s="15"/>
      <c r="J7" s="15"/>
      <c r="K7" s="15"/>
      <c r="L7" s="15"/>
      <c r="M7" s="15"/>
    </row>
    <row r="8" spans="1:19" ht="22.5">
      <c r="A8" s="154" t="s">
        <v>637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19" ht="15.7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16"/>
      <c r="O9" s="16"/>
      <c r="P9" s="16"/>
      <c r="Q9" s="16"/>
      <c r="R9" s="16"/>
      <c r="S9" s="16"/>
    </row>
    <row r="10" spans="1:19" ht="18.75">
      <c r="A10" s="155" t="s">
        <v>471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>
      <c r="A11" s="7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69">
        <v>87257549</v>
      </c>
      <c r="O11" s="69">
        <v>107437640</v>
      </c>
      <c r="P11" s="69">
        <v>71233650</v>
      </c>
      <c r="Q11" s="69">
        <v>102087001</v>
      </c>
    </row>
    <row r="12" spans="1:19">
      <c r="A12" s="7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9"/>
      <c r="O12" s="19"/>
      <c r="P12" s="19"/>
      <c r="Q12" s="19"/>
      <c r="R12" s="70"/>
      <c r="S12" s="70"/>
    </row>
    <row r="13" spans="1:19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/>
      <c r="O13" s="19"/>
      <c r="P13" s="19"/>
      <c r="Q13" s="19"/>
      <c r="R13" s="1" t="s">
        <v>407</v>
      </c>
      <c r="S13" s="70"/>
    </row>
    <row r="14" spans="1:19">
      <c r="A14" s="160" t="s">
        <v>0</v>
      </c>
      <c r="B14" s="163" t="s">
        <v>472</v>
      </c>
      <c r="C14" s="164"/>
      <c r="D14" s="164"/>
      <c r="E14" s="164"/>
      <c r="F14" s="164"/>
      <c r="G14" s="165" t="s">
        <v>473</v>
      </c>
      <c r="H14" s="20"/>
      <c r="I14" s="20"/>
      <c r="J14" s="20"/>
      <c r="K14" s="20"/>
      <c r="L14" s="20"/>
      <c r="M14" s="166" t="s">
        <v>638</v>
      </c>
      <c r="N14" s="21"/>
      <c r="O14" s="21"/>
      <c r="P14" s="21"/>
      <c r="Q14" s="21"/>
      <c r="R14" s="166" t="s">
        <v>639</v>
      </c>
      <c r="S14" s="167" t="s">
        <v>3</v>
      </c>
    </row>
    <row r="15" spans="1:19">
      <c r="A15" s="161"/>
      <c r="B15" s="163"/>
      <c r="C15" s="164"/>
      <c r="D15" s="164"/>
      <c r="E15" s="164"/>
      <c r="F15" s="164"/>
      <c r="G15" s="165"/>
      <c r="H15" s="20"/>
      <c r="I15" s="20"/>
      <c r="J15" s="20"/>
      <c r="K15" s="20"/>
      <c r="L15" s="20"/>
      <c r="M15" s="166"/>
      <c r="N15" s="21"/>
      <c r="O15" s="21"/>
      <c r="P15" s="21"/>
      <c r="Q15" s="21"/>
      <c r="R15" s="166"/>
      <c r="S15" s="168"/>
    </row>
    <row r="16" spans="1:19">
      <c r="A16" s="162"/>
      <c r="B16" s="163"/>
      <c r="C16" s="164"/>
      <c r="D16" s="164"/>
      <c r="E16" s="164"/>
      <c r="F16" s="164"/>
      <c r="G16" s="165"/>
      <c r="H16" s="20"/>
      <c r="I16" s="20"/>
      <c r="J16" s="20"/>
      <c r="K16" s="20"/>
      <c r="L16" s="20"/>
      <c r="M16" s="166"/>
      <c r="N16" s="21"/>
      <c r="O16" s="21"/>
      <c r="P16" s="21"/>
      <c r="Q16" s="21"/>
      <c r="R16" s="166"/>
      <c r="S16" s="169"/>
    </row>
    <row r="17" spans="1:19">
      <c r="A17" s="5"/>
      <c r="B17" s="59">
        <v>1</v>
      </c>
      <c r="C17" s="59">
        <v>2</v>
      </c>
      <c r="D17" s="59">
        <v>3</v>
      </c>
      <c r="E17" s="59">
        <v>4</v>
      </c>
      <c r="F17" s="59">
        <v>5</v>
      </c>
      <c r="G17" s="60">
        <v>6</v>
      </c>
      <c r="H17" s="20"/>
      <c r="I17" s="20"/>
      <c r="J17" s="20"/>
      <c r="K17" s="20"/>
      <c r="L17" s="20"/>
      <c r="M17" s="61">
        <v>7</v>
      </c>
      <c r="N17" s="21"/>
      <c r="O17" s="21"/>
      <c r="P17" s="21"/>
      <c r="Q17" s="21"/>
      <c r="R17" s="61">
        <v>8</v>
      </c>
      <c r="S17" s="61">
        <v>9</v>
      </c>
    </row>
    <row r="18" spans="1:19" ht="15.75">
      <c r="A18" s="71">
        <v>1</v>
      </c>
      <c r="B18" s="72" t="s">
        <v>474</v>
      </c>
      <c r="C18" s="73" t="s">
        <v>475</v>
      </c>
      <c r="D18" s="74" t="s">
        <v>476</v>
      </c>
      <c r="E18" s="73" t="s">
        <v>477</v>
      </c>
      <c r="F18" s="73" t="s">
        <v>474</v>
      </c>
      <c r="G18" s="75" t="s">
        <v>478</v>
      </c>
      <c r="H18" s="76" t="s">
        <v>479</v>
      </c>
      <c r="I18" s="76" t="s">
        <v>475</v>
      </c>
      <c r="J18" s="76" t="s">
        <v>479</v>
      </c>
      <c r="K18" s="76" t="s">
        <v>479</v>
      </c>
      <c r="L18" s="76" t="s">
        <v>479</v>
      </c>
      <c r="M18" s="77">
        <f>M19+M28+M39+M45+M51+M55+M59+M36+M75</f>
        <v>113398.80000000002</v>
      </c>
      <c r="N18" s="78">
        <v>7939739</v>
      </c>
      <c r="O18" s="78">
        <v>8802950</v>
      </c>
      <c r="P18" s="78">
        <v>13097030</v>
      </c>
      <c r="Q18" s="78">
        <v>13653881</v>
      </c>
      <c r="R18" s="77">
        <f>R19+R28+R39+R45+R51+R55+R59+R36+R75</f>
        <v>34796.199999999997</v>
      </c>
      <c r="S18" s="79">
        <f>R18/M18*100</f>
        <v>30.684804424738171</v>
      </c>
    </row>
    <row r="19" spans="1:19">
      <c r="A19" s="80">
        <f>A18+1</f>
        <v>2</v>
      </c>
      <c r="B19" s="25" t="s">
        <v>480</v>
      </c>
      <c r="C19" s="25" t="s">
        <v>481</v>
      </c>
      <c r="D19" s="25" t="s">
        <v>476</v>
      </c>
      <c r="E19" s="25" t="s">
        <v>477</v>
      </c>
      <c r="F19" s="25" t="s">
        <v>474</v>
      </c>
      <c r="G19" s="81" t="s">
        <v>482</v>
      </c>
      <c r="H19" s="25" t="s">
        <v>479</v>
      </c>
      <c r="I19" s="25" t="s">
        <v>481</v>
      </c>
      <c r="J19" s="25" t="s">
        <v>479</v>
      </c>
      <c r="K19" s="25" t="s">
        <v>479</v>
      </c>
      <c r="L19" s="25" t="s">
        <v>479</v>
      </c>
      <c r="M19" s="27">
        <f>M20+M23</f>
        <v>56746.100000000006</v>
      </c>
      <c r="N19" s="39">
        <v>6524739</v>
      </c>
      <c r="O19" s="39">
        <v>6314400</v>
      </c>
      <c r="P19" s="39">
        <v>10662030</v>
      </c>
      <c r="Q19" s="39">
        <v>10660531</v>
      </c>
      <c r="R19" s="27">
        <f>R20+R23</f>
        <v>13190.1</v>
      </c>
      <c r="S19" s="27">
        <f>R19/M19*100</f>
        <v>23.244064349796727</v>
      </c>
    </row>
    <row r="20" spans="1:19">
      <c r="A20" s="80">
        <f t="shared" ref="A20:A83" si="0">A19+1</f>
        <v>3</v>
      </c>
      <c r="B20" s="25" t="s">
        <v>480</v>
      </c>
      <c r="C20" s="25" t="s">
        <v>483</v>
      </c>
      <c r="D20" s="25" t="s">
        <v>476</v>
      </c>
      <c r="E20" s="25" t="s">
        <v>477</v>
      </c>
      <c r="F20" s="25" t="s">
        <v>15</v>
      </c>
      <c r="G20" s="26" t="s">
        <v>484</v>
      </c>
      <c r="H20" s="25" t="s">
        <v>479</v>
      </c>
      <c r="I20" s="25" t="s">
        <v>483</v>
      </c>
      <c r="J20" s="25" t="s">
        <v>479</v>
      </c>
      <c r="K20" s="25" t="s">
        <v>479</v>
      </c>
      <c r="L20" s="25" t="s">
        <v>479</v>
      </c>
      <c r="M20" s="27">
        <f>M21</f>
        <v>16473.2</v>
      </c>
      <c r="N20" s="39">
        <v>76000</v>
      </c>
      <c r="O20" s="39">
        <v>105000</v>
      </c>
      <c r="P20" s="39">
        <v>105000</v>
      </c>
      <c r="Q20" s="39">
        <v>105000</v>
      </c>
      <c r="R20" s="27">
        <f>R21</f>
        <v>3370.1</v>
      </c>
      <c r="S20" s="27">
        <f t="shared" ref="S20:S81" si="1">R20/M20*100</f>
        <v>20.458077362018308</v>
      </c>
    </row>
    <row r="21" spans="1:19" ht="24">
      <c r="A21" s="80">
        <f t="shared" si="0"/>
        <v>4</v>
      </c>
      <c r="B21" s="29" t="s">
        <v>480</v>
      </c>
      <c r="C21" s="29" t="s">
        <v>485</v>
      </c>
      <c r="D21" s="29" t="s">
        <v>476</v>
      </c>
      <c r="E21" s="29" t="s">
        <v>477</v>
      </c>
      <c r="F21" s="29" t="s">
        <v>15</v>
      </c>
      <c r="G21" s="30" t="s">
        <v>486</v>
      </c>
      <c r="H21" s="29" t="s">
        <v>479</v>
      </c>
      <c r="I21" s="29" t="s">
        <v>485</v>
      </c>
      <c r="J21" s="29" t="s">
        <v>479</v>
      </c>
      <c r="K21" s="29" t="s">
        <v>479</v>
      </c>
      <c r="L21" s="29" t="s">
        <v>479</v>
      </c>
      <c r="M21" s="31">
        <f>M22</f>
        <v>16473.2</v>
      </c>
      <c r="N21" s="43">
        <v>76000</v>
      </c>
      <c r="O21" s="43">
        <v>105000</v>
      </c>
      <c r="P21" s="43">
        <v>105000</v>
      </c>
      <c r="Q21" s="43">
        <v>105000</v>
      </c>
      <c r="R21" s="31">
        <f>R22</f>
        <v>3370.1</v>
      </c>
      <c r="S21" s="31">
        <f t="shared" si="1"/>
        <v>20.458077362018308</v>
      </c>
    </row>
    <row r="22" spans="1:19" ht="24">
      <c r="A22" s="80">
        <f t="shared" si="0"/>
        <v>5</v>
      </c>
      <c r="B22" s="29" t="s">
        <v>480</v>
      </c>
      <c r="C22" s="29" t="s">
        <v>487</v>
      </c>
      <c r="D22" s="29" t="s">
        <v>488</v>
      </c>
      <c r="E22" s="29" t="s">
        <v>477</v>
      </c>
      <c r="F22" s="29" t="s">
        <v>15</v>
      </c>
      <c r="G22" s="30" t="s">
        <v>489</v>
      </c>
      <c r="H22" s="29" t="s">
        <v>480</v>
      </c>
      <c r="I22" s="29" t="s">
        <v>487</v>
      </c>
      <c r="J22" s="29" t="s">
        <v>488</v>
      </c>
      <c r="K22" s="29" t="s">
        <v>477</v>
      </c>
      <c r="L22" s="29" t="s">
        <v>15</v>
      </c>
      <c r="M22" s="31">
        <v>16473.2</v>
      </c>
      <c r="N22" s="43">
        <v>76000</v>
      </c>
      <c r="O22" s="43">
        <v>105000</v>
      </c>
      <c r="P22" s="43">
        <v>105000</v>
      </c>
      <c r="Q22" s="43">
        <v>105000</v>
      </c>
      <c r="R22" s="31">
        <v>3370.1</v>
      </c>
      <c r="S22" s="31">
        <f t="shared" si="1"/>
        <v>20.458077362018308</v>
      </c>
    </row>
    <row r="23" spans="1:19">
      <c r="A23" s="80">
        <f t="shared" si="0"/>
        <v>6</v>
      </c>
      <c r="B23" s="25" t="s">
        <v>480</v>
      </c>
      <c r="C23" s="25" t="s">
        <v>490</v>
      </c>
      <c r="D23" s="25" t="s">
        <v>491</v>
      </c>
      <c r="E23" s="25" t="s">
        <v>477</v>
      </c>
      <c r="F23" s="25" t="s">
        <v>15</v>
      </c>
      <c r="G23" s="26" t="s">
        <v>492</v>
      </c>
      <c r="H23" s="25" t="s">
        <v>479</v>
      </c>
      <c r="I23" s="25" t="s">
        <v>490</v>
      </c>
      <c r="J23" s="25" t="s">
        <v>479</v>
      </c>
      <c r="K23" s="25" t="s">
        <v>479</v>
      </c>
      <c r="L23" s="25" t="s">
        <v>479</v>
      </c>
      <c r="M23" s="27">
        <f>M24+M25+M26</f>
        <v>40272.9</v>
      </c>
      <c r="N23" s="39">
        <v>6448739</v>
      </c>
      <c r="O23" s="39">
        <v>6209400</v>
      </c>
      <c r="P23" s="39">
        <v>10557030</v>
      </c>
      <c r="Q23" s="39">
        <v>10555531</v>
      </c>
      <c r="R23" s="27">
        <f>R24+R25+R26+R27</f>
        <v>9820</v>
      </c>
      <c r="S23" s="27">
        <f t="shared" si="1"/>
        <v>24.383642598372603</v>
      </c>
    </row>
    <row r="24" spans="1:19" ht="48">
      <c r="A24" s="80">
        <f t="shared" si="0"/>
        <v>7</v>
      </c>
      <c r="B24" s="29" t="s">
        <v>480</v>
      </c>
      <c r="C24" s="29" t="s">
        <v>493</v>
      </c>
      <c r="D24" s="29" t="s">
        <v>491</v>
      </c>
      <c r="E24" s="29" t="s">
        <v>477</v>
      </c>
      <c r="F24" s="29" t="s">
        <v>15</v>
      </c>
      <c r="G24" s="30" t="s">
        <v>494</v>
      </c>
      <c r="H24" s="29" t="s">
        <v>479</v>
      </c>
      <c r="I24" s="29" t="s">
        <v>495</v>
      </c>
      <c r="J24" s="29" t="s">
        <v>479</v>
      </c>
      <c r="K24" s="29" t="s">
        <v>479</v>
      </c>
      <c r="L24" s="29" t="s">
        <v>479</v>
      </c>
      <c r="M24" s="31">
        <v>39849.9</v>
      </c>
      <c r="N24" s="43">
        <v>6446239</v>
      </c>
      <c r="O24" s="43">
        <v>6200400</v>
      </c>
      <c r="P24" s="43">
        <v>10545030</v>
      </c>
      <c r="Q24" s="43">
        <v>10545031</v>
      </c>
      <c r="R24" s="31">
        <v>9801.4</v>
      </c>
      <c r="S24" s="31">
        <f t="shared" si="1"/>
        <v>24.595795723452252</v>
      </c>
    </row>
    <row r="25" spans="1:19" ht="72">
      <c r="A25" s="80">
        <f t="shared" si="0"/>
        <v>8</v>
      </c>
      <c r="B25" s="82" t="s">
        <v>480</v>
      </c>
      <c r="C25" s="82" t="s">
        <v>496</v>
      </c>
      <c r="D25" s="82" t="s">
        <v>491</v>
      </c>
      <c r="E25" s="82" t="s">
        <v>477</v>
      </c>
      <c r="F25" s="82" t="s">
        <v>15</v>
      </c>
      <c r="G25" s="83" t="s">
        <v>497</v>
      </c>
      <c r="H25" s="82" t="s">
        <v>479</v>
      </c>
      <c r="I25" s="82" t="s">
        <v>498</v>
      </c>
      <c r="J25" s="82" t="s">
        <v>479</v>
      </c>
      <c r="K25" s="82" t="s">
        <v>479</v>
      </c>
      <c r="L25" s="82" t="s">
        <v>479</v>
      </c>
      <c r="M25" s="41">
        <v>19</v>
      </c>
      <c r="N25" s="43">
        <v>2000</v>
      </c>
      <c r="O25" s="43">
        <v>7500</v>
      </c>
      <c r="P25" s="43">
        <v>10500</v>
      </c>
      <c r="Q25" s="43">
        <v>10000</v>
      </c>
      <c r="R25" s="41"/>
      <c r="S25" s="31">
        <f t="shared" si="1"/>
        <v>0</v>
      </c>
    </row>
    <row r="26" spans="1:19" ht="36">
      <c r="A26" s="80">
        <f t="shared" si="0"/>
        <v>9</v>
      </c>
      <c r="B26" s="82" t="s">
        <v>480</v>
      </c>
      <c r="C26" s="82" t="s">
        <v>499</v>
      </c>
      <c r="D26" s="82" t="s">
        <v>491</v>
      </c>
      <c r="E26" s="82" t="s">
        <v>477</v>
      </c>
      <c r="F26" s="82" t="s">
        <v>15</v>
      </c>
      <c r="G26" s="83" t="s">
        <v>500</v>
      </c>
      <c r="H26" s="82"/>
      <c r="I26" s="82"/>
      <c r="J26" s="82"/>
      <c r="K26" s="82"/>
      <c r="L26" s="82"/>
      <c r="M26" s="41">
        <v>404</v>
      </c>
      <c r="N26" s="43"/>
      <c r="O26" s="43"/>
      <c r="P26" s="43"/>
      <c r="Q26" s="43"/>
      <c r="R26" s="41">
        <v>18.2</v>
      </c>
      <c r="S26" s="31">
        <f t="shared" si="1"/>
        <v>4.5049504950495045</v>
      </c>
    </row>
    <row r="27" spans="1:19" ht="60">
      <c r="A27" s="80">
        <f t="shared" si="0"/>
        <v>10</v>
      </c>
      <c r="B27" s="82" t="s">
        <v>480</v>
      </c>
      <c r="C27" s="82" t="s">
        <v>501</v>
      </c>
      <c r="D27" s="82" t="s">
        <v>491</v>
      </c>
      <c r="E27" s="82" t="s">
        <v>477</v>
      </c>
      <c r="F27" s="82" t="s">
        <v>15</v>
      </c>
      <c r="G27" s="84" t="s">
        <v>502</v>
      </c>
      <c r="H27" s="82"/>
      <c r="I27" s="82"/>
      <c r="J27" s="82"/>
      <c r="K27" s="82"/>
      <c r="L27" s="82"/>
      <c r="M27" s="41"/>
      <c r="N27" s="43"/>
      <c r="O27" s="43"/>
      <c r="P27" s="43"/>
      <c r="Q27" s="43"/>
      <c r="R27" s="41">
        <v>0.4</v>
      </c>
      <c r="S27" s="31"/>
    </row>
    <row r="28" spans="1:19">
      <c r="A28" s="80">
        <f t="shared" si="0"/>
        <v>11</v>
      </c>
      <c r="B28" s="25" t="s">
        <v>474</v>
      </c>
      <c r="C28" s="25" t="s">
        <v>503</v>
      </c>
      <c r="D28" s="25" t="s">
        <v>476</v>
      </c>
      <c r="E28" s="25" t="s">
        <v>477</v>
      </c>
      <c r="F28" s="25" t="s">
        <v>474</v>
      </c>
      <c r="G28" s="81" t="s">
        <v>504</v>
      </c>
      <c r="H28" s="53" t="s">
        <v>479</v>
      </c>
      <c r="I28" s="53" t="s">
        <v>503</v>
      </c>
      <c r="J28" s="53" t="s">
        <v>479</v>
      </c>
      <c r="K28" s="53" t="s">
        <v>479</v>
      </c>
      <c r="L28" s="53" t="s">
        <v>479</v>
      </c>
      <c r="M28" s="85">
        <f>M29+M34+M32</f>
        <v>2398.3000000000002</v>
      </c>
      <c r="N28" s="39">
        <v>300000</v>
      </c>
      <c r="O28" s="39">
        <v>500000</v>
      </c>
      <c r="P28" s="39">
        <v>500000</v>
      </c>
      <c r="Q28" s="39">
        <v>500000</v>
      </c>
      <c r="R28" s="27">
        <f>R29+R34+R32</f>
        <v>475.9</v>
      </c>
      <c r="S28" s="27">
        <f t="shared" si="1"/>
        <v>19.843222282450064</v>
      </c>
    </row>
    <row r="29" spans="1:19" ht="24">
      <c r="A29" s="80">
        <f t="shared" si="0"/>
        <v>12</v>
      </c>
      <c r="B29" s="25" t="s">
        <v>480</v>
      </c>
      <c r="C29" s="25" t="s">
        <v>505</v>
      </c>
      <c r="D29" s="25" t="s">
        <v>488</v>
      </c>
      <c r="E29" s="25" t="s">
        <v>477</v>
      </c>
      <c r="F29" s="25" t="s">
        <v>15</v>
      </c>
      <c r="G29" s="26" t="s">
        <v>506</v>
      </c>
      <c r="H29" s="25" t="s">
        <v>479</v>
      </c>
      <c r="I29" s="25" t="s">
        <v>505</v>
      </c>
      <c r="J29" s="25" t="s">
        <v>479</v>
      </c>
      <c r="K29" s="25" t="s">
        <v>479</v>
      </c>
      <c r="L29" s="25" t="s">
        <v>479</v>
      </c>
      <c r="M29" s="27">
        <f>M30</f>
        <v>2317.1</v>
      </c>
      <c r="N29" s="39">
        <v>300000</v>
      </c>
      <c r="O29" s="39">
        <v>500000</v>
      </c>
      <c r="P29" s="39">
        <v>500000</v>
      </c>
      <c r="Q29" s="39">
        <v>500000</v>
      </c>
      <c r="R29" s="27">
        <f>R30+R31</f>
        <v>466.4</v>
      </c>
      <c r="S29" s="27">
        <f t="shared" si="1"/>
        <v>20.128609037158519</v>
      </c>
    </row>
    <row r="30" spans="1:19">
      <c r="A30" s="80">
        <f t="shared" si="0"/>
        <v>13</v>
      </c>
      <c r="B30" s="29" t="s">
        <v>480</v>
      </c>
      <c r="C30" s="29" t="s">
        <v>507</v>
      </c>
      <c r="D30" s="29" t="s">
        <v>488</v>
      </c>
      <c r="E30" s="29" t="s">
        <v>477</v>
      </c>
      <c r="F30" s="29" t="s">
        <v>15</v>
      </c>
      <c r="G30" s="30" t="s">
        <v>506</v>
      </c>
      <c r="H30" s="29"/>
      <c r="I30" s="29"/>
      <c r="J30" s="29"/>
      <c r="K30" s="29"/>
      <c r="L30" s="29"/>
      <c r="M30" s="31">
        <v>2317.1</v>
      </c>
      <c r="N30" s="39"/>
      <c r="O30" s="39"/>
      <c r="P30" s="39"/>
      <c r="Q30" s="39"/>
      <c r="R30" s="31">
        <v>475.7</v>
      </c>
      <c r="S30" s="31">
        <f t="shared" si="1"/>
        <v>20.529972810841137</v>
      </c>
    </row>
    <row r="31" spans="1:19" ht="24">
      <c r="A31" s="80">
        <f t="shared" si="0"/>
        <v>14</v>
      </c>
      <c r="B31" s="29" t="s">
        <v>480</v>
      </c>
      <c r="C31" s="29" t="s">
        <v>508</v>
      </c>
      <c r="D31" s="29" t="s">
        <v>488</v>
      </c>
      <c r="E31" s="29" t="s">
        <v>477</v>
      </c>
      <c r="F31" s="29" t="s">
        <v>15</v>
      </c>
      <c r="G31" s="30" t="s">
        <v>509</v>
      </c>
      <c r="H31" s="29"/>
      <c r="I31" s="29"/>
      <c r="J31" s="29"/>
      <c r="K31" s="29"/>
      <c r="L31" s="29"/>
      <c r="M31" s="31"/>
      <c r="N31" s="39"/>
      <c r="O31" s="39"/>
      <c r="P31" s="39"/>
      <c r="Q31" s="39"/>
      <c r="R31" s="31">
        <v>-9.3000000000000007</v>
      </c>
      <c r="S31" s="31"/>
    </row>
    <row r="32" spans="1:19">
      <c r="A32" s="80">
        <f t="shared" si="0"/>
        <v>15</v>
      </c>
      <c r="B32" s="25" t="s">
        <v>480</v>
      </c>
      <c r="C32" s="25" t="s">
        <v>510</v>
      </c>
      <c r="D32" s="25" t="s">
        <v>491</v>
      </c>
      <c r="E32" s="25" t="s">
        <v>477</v>
      </c>
      <c r="F32" s="25" t="s">
        <v>15</v>
      </c>
      <c r="G32" s="26" t="s">
        <v>511</v>
      </c>
      <c r="H32" s="25"/>
      <c r="I32" s="25"/>
      <c r="J32" s="25"/>
      <c r="K32" s="25"/>
      <c r="L32" s="25"/>
      <c r="M32" s="27">
        <f>M33</f>
        <v>32.799999999999997</v>
      </c>
      <c r="N32" s="39"/>
      <c r="O32" s="39"/>
      <c r="P32" s="39"/>
      <c r="Q32" s="39"/>
      <c r="R32" s="27">
        <f>R33</f>
        <v>1</v>
      </c>
      <c r="S32" s="27">
        <f t="shared" si="1"/>
        <v>3.0487804878048785</v>
      </c>
    </row>
    <row r="33" spans="1:19">
      <c r="A33" s="80">
        <f t="shared" si="0"/>
        <v>16</v>
      </c>
      <c r="B33" s="29" t="s">
        <v>480</v>
      </c>
      <c r="C33" s="29" t="s">
        <v>512</v>
      </c>
      <c r="D33" s="29" t="s">
        <v>491</v>
      </c>
      <c r="E33" s="29" t="s">
        <v>477</v>
      </c>
      <c r="F33" s="29" t="s">
        <v>15</v>
      </c>
      <c r="G33" s="30" t="s">
        <v>511</v>
      </c>
      <c r="H33" s="29"/>
      <c r="I33" s="29"/>
      <c r="J33" s="29"/>
      <c r="K33" s="29"/>
      <c r="L33" s="29"/>
      <c r="M33" s="31">
        <v>32.799999999999997</v>
      </c>
      <c r="N33" s="39"/>
      <c r="O33" s="39"/>
      <c r="P33" s="39"/>
      <c r="Q33" s="39"/>
      <c r="R33" s="31">
        <v>1</v>
      </c>
      <c r="S33" s="31">
        <f t="shared" si="1"/>
        <v>3.0487804878048785</v>
      </c>
    </row>
    <row r="34" spans="1:19" ht="24">
      <c r="A34" s="80">
        <f t="shared" si="0"/>
        <v>17</v>
      </c>
      <c r="B34" s="25" t="s">
        <v>480</v>
      </c>
      <c r="C34" s="25" t="s">
        <v>513</v>
      </c>
      <c r="D34" s="25" t="s">
        <v>488</v>
      </c>
      <c r="E34" s="25" t="s">
        <v>477</v>
      </c>
      <c r="F34" s="25" t="s">
        <v>15</v>
      </c>
      <c r="G34" s="33" t="s">
        <v>514</v>
      </c>
      <c r="H34" s="25"/>
      <c r="I34" s="25"/>
      <c r="J34" s="25"/>
      <c r="K34" s="25"/>
      <c r="L34" s="25"/>
      <c r="M34" s="27">
        <f>M35</f>
        <v>48.4</v>
      </c>
      <c r="N34" s="39"/>
      <c r="O34" s="39"/>
      <c r="P34" s="39"/>
      <c r="Q34" s="39"/>
      <c r="R34" s="27">
        <f>R35</f>
        <v>8.5</v>
      </c>
      <c r="S34" s="27">
        <f t="shared" si="1"/>
        <v>17.561983471074381</v>
      </c>
    </row>
    <row r="35" spans="1:19" ht="24">
      <c r="A35" s="80">
        <f t="shared" si="0"/>
        <v>18</v>
      </c>
      <c r="B35" s="29" t="s">
        <v>480</v>
      </c>
      <c r="C35" s="29" t="s">
        <v>516</v>
      </c>
      <c r="D35" s="29" t="s">
        <v>488</v>
      </c>
      <c r="E35" s="29" t="s">
        <v>477</v>
      </c>
      <c r="F35" s="29" t="s">
        <v>15</v>
      </c>
      <c r="G35" s="83" t="s">
        <v>514</v>
      </c>
      <c r="H35" s="29"/>
      <c r="I35" s="29"/>
      <c r="J35" s="29"/>
      <c r="K35" s="29"/>
      <c r="L35" s="29"/>
      <c r="M35" s="31">
        <v>48.4</v>
      </c>
      <c r="N35" s="43"/>
      <c r="O35" s="43"/>
      <c r="P35" s="43"/>
      <c r="Q35" s="43"/>
      <c r="R35" s="31">
        <v>8.5</v>
      </c>
      <c r="S35" s="31">
        <f t="shared" si="1"/>
        <v>17.561983471074381</v>
      </c>
    </row>
    <row r="36" spans="1:19">
      <c r="A36" s="80">
        <f t="shared" si="0"/>
        <v>19</v>
      </c>
      <c r="B36" s="25" t="s">
        <v>480</v>
      </c>
      <c r="C36" s="25" t="s">
        <v>517</v>
      </c>
      <c r="D36" s="25" t="s">
        <v>476</v>
      </c>
      <c r="E36" s="25" t="s">
        <v>477</v>
      </c>
      <c r="F36" s="25" t="s">
        <v>474</v>
      </c>
      <c r="G36" s="86" t="s">
        <v>518</v>
      </c>
      <c r="H36" s="55"/>
      <c r="I36" s="55"/>
      <c r="J36" s="55"/>
      <c r="K36" s="55"/>
      <c r="L36" s="55"/>
      <c r="M36" s="27">
        <f>M37</f>
        <v>60.3</v>
      </c>
      <c r="N36" s="87"/>
      <c r="O36" s="87"/>
      <c r="P36" s="87"/>
      <c r="Q36" s="87"/>
      <c r="R36" s="27">
        <f>R37</f>
        <v>2.8</v>
      </c>
      <c r="S36" s="27">
        <f t="shared" si="1"/>
        <v>4.6434494195688218</v>
      </c>
    </row>
    <row r="37" spans="1:19" ht="24.75">
      <c r="A37" s="80">
        <f t="shared" si="0"/>
        <v>20</v>
      </c>
      <c r="B37" s="29" t="s">
        <v>480</v>
      </c>
      <c r="C37" s="29" t="s">
        <v>519</v>
      </c>
      <c r="D37" s="29" t="s">
        <v>491</v>
      </c>
      <c r="E37" s="29" t="s">
        <v>477</v>
      </c>
      <c r="F37" s="29" t="s">
        <v>15</v>
      </c>
      <c r="G37" s="88" t="s">
        <v>520</v>
      </c>
      <c r="H37" s="29"/>
      <c r="I37" s="29"/>
      <c r="J37" s="29"/>
      <c r="K37" s="29"/>
      <c r="L37" s="29"/>
      <c r="M37" s="31">
        <f>M38</f>
        <v>60.3</v>
      </c>
      <c r="N37" s="43"/>
      <c r="O37" s="43"/>
      <c r="P37" s="43"/>
      <c r="Q37" s="43"/>
      <c r="R37" s="31">
        <f>R38</f>
        <v>2.8</v>
      </c>
      <c r="S37" s="31">
        <f t="shared" si="1"/>
        <v>4.6434494195688218</v>
      </c>
    </row>
    <row r="38" spans="1:19" ht="36.75">
      <c r="A38" s="80">
        <f t="shared" si="0"/>
        <v>21</v>
      </c>
      <c r="B38" s="29" t="s">
        <v>480</v>
      </c>
      <c r="C38" s="29" t="s">
        <v>521</v>
      </c>
      <c r="D38" s="29" t="s">
        <v>491</v>
      </c>
      <c r="E38" s="29" t="s">
        <v>477</v>
      </c>
      <c r="F38" s="29" t="s">
        <v>15</v>
      </c>
      <c r="G38" s="88" t="s">
        <v>522</v>
      </c>
      <c r="H38" s="29"/>
      <c r="I38" s="29"/>
      <c r="J38" s="29"/>
      <c r="K38" s="29"/>
      <c r="L38" s="29"/>
      <c r="M38" s="31">
        <v>60.3</v>
      </c>
      <c r="N38" s="43"/>
      <c r="O38" s="43"/>
      <c r="P38" s="43"/>
      <c r="Q38" s="43"/>
      <c r="R38" s="31">
        <v>2.8</v>
      </c>
      <c r="S38" s="31">
        <f t="shared" si="1"/>
        <v>4.6434494195688218</v>
      </c>
    </row>
    <row r="39" spans="1:19" ht="42.75">
      <c r="A39" s="80">
        <f t="shared" si="0"/>
        <v>22</v>
      </c>
      <c r="B39" s="25" t="s">
        <v>474</v>
      </c>
      <c r="C39" s="25" t="s">
        <v>523</v>
      </c>
      <c r="D39" s="25" t="s">
        <v>476</v>
      </c>
      <c r="E39" s="25" t="s">
        <v>477</v>
      </c>
      <c r="F39" s="25" t="s">
        <v>474</v>
      </c>
      <c r="G39" s="81" t="s">
        <v>524</v>
      </c>
      <c r="H39" s="25" t="s">
        <v>479</v>
      </c>
      <c r="I39" s="25" t="s">
        <v>523</v>
      </c>
      <c r="J39" s="25" t="s">
        <v>479</v>
      </c>
      <c r="K39" s="25" t="s">
        <v>479</v>
      </c>
      <c r="L39" s="25" t="s">
        <v>479</v>
      </c>
      <c r="M39" s="27">
        <f>M40</f>
        <v>14410</v>
      </c>
      <c r="N39" s="39">
        <v>105000</v>
      </c>
      <c r="O39" s="39">
        <v>1230250</v>
      </c>
      <c r="P39" s="39">
        <v>1130250</v>
      </c>
      <c r="Q39" s="39">
        <v>1489500</v>
      </c>
      <c r="R39" s="27">
        <f>R40</f>
        <v>3570</v>
      </c>
      <c r="S39" s="27">
        <f t="shared" si="1"/>
        <v>24.774462179042331</v>
      </c>
    </row>
    <row r="40" spans="1:19" ht="60">
      <c r="A40" s="80">
        <f t="shared" si="0"/>
        <v>23</v>
      </c>
      <c r="B40" s="25" t="s">
        <v>525</v>
      </c>
      <c r="C40" s="25" t="s">
        <v>526</v>
      </c>
      <c r="D40" s="25" t="s">
        <v>476</v>
      </c>
      <c r="E40" s="25" t="s">
        <v>477</v>
      </c>
      <c r="F40" s="25" t="s">
        <v>110</v>
      </c>
      <c r="G40" s="26" t="s">
        <v>527</v>
      </c>
      <c r="H40" s="25"/>
      <c r="I40" s="25"/>
      <c r="J40" s="25"/>
      <c r="K40" s="25"/>
      <c r="L40" s="25"/>
      <c r="M40" s="27">
        <f>M41+M43</f>
        <v>14410</v>
      </c>
      <c r="N40" s="39"/>
      <c r="O40" s="39"/>
      <c r="P40" s="39"/>
      <c r="Q40" s="39"/>
      <c r="R40" s="27">
        <f>R41+R43</f>
        <v>3570</v>
      </c>
      <c r="S40" s="27">
        <f t="shared" si="1"/>
        <v>24.774462179042331</v>
      </c>
    </row>
    <row r="41" spans="1:19" ht="48">
      <c r="A41" s="80">
        <f t="shared" si="0"/>
        <v>24</v>
      </c>
      <c r="B41" s="25" t="s">
        <v>525</v>
      </c>
      <c r="C41" s="25" t="s">
        <v>528</v>
      </c>
      <c r="D41" s="25" t="s">
        <v>476</v>
      </c>
      <c r="E41" s="25" t="s">
        <v>477</v>
      </c>
      <c r="F41" s="25" t="s">
        <v>110</v>
      </c>
      <c r="G41" s="26" t="s">
        <v>529</v>
      </c>
      <c r="H41" s="25"/>
      <c r="I41" s="25"/>
      <c r="J41" s="25"/>
      <c r="K41" s="25"/>
      <c r="L41" s="25"/>
      <c r="M41" s="27">
        <f>M42</f>
        <v>13740</v>
      </c>
      <c r="N41" s="39"/>
      <c r="O41" s="39"/>
      <c r="P41" s="39"/>
      <c r="Q41" s="39"/>
      <c r="R41" s="27">
        <f>R42</f>
        <v>3302.8</v>
      </c>
      <c r="S41" s="27">
        <f t="shared" si="1"/>
        <v>24.037845705967978</v>
      </c>
    </row>
    <row r="42" spans="1:19" ht="48">
      <c r="A42" s="80">
        <f t="shared" si="0"/>
        <v>25</v>
      </c>
      <c r="B42" s="29" t="s">
        <v>525</v>
      </c>
      <c r="C42" s="29" t="s">
        <v>530</v>
      </c>
      <c r="D42" s="29" t="s">
        <v>531</v>
      </c>
      <c r="E42" s="29" t="s">
        <v>477</v>
      </c>
      <c r="F42" s="29" t="s">
        <v>110</v>
      </c>
      <c r="G42" s="30" t="s">
        <v>532</v>
      </c>
      <c r="H42" s="29" t="s">
        <v>479</v>
      </c>
      <c r="I42" s="29" t="s">
        <v>533</v>
      </c>
      <c r="J42" s="29" t="s">
        <v>479</v>
      </c>
      <c r="K42" s="29" t="s">
        <v>479</v>
      </c>
      <c r="L42" s="29" t="s">
        <v>479</v>
      </c>
      <c r="M42" s="31">
        <v>13740</v>
      </c>
      <c r="N42" s="39">
        <v>0</v>
      </c>
      <c r="O42" s="39">
        <v>1100000</v>
      </c>
      <c r="P42" s="39">
        <v>1000000</v>
      </c>
      <c r="Q42" s="39">
        <v>1336000</v>
      </c>
      <c r="R42" s="31">
        <v>3302.8</v>
      </c>
      <c r="S42" s="31">
        <f t="shared" si="1"/>
        <v>24.037845705967978</v>
      </c>
    </row>
    <row r="43" spans="1:19" ht="60">
      <c r="A43" s="80">
        <f t="shared" si="0"/>
        <v>26</v>
      </c>
      <c r="B43" s="25" t="s">
        <v>525</v>
      </c>
      <c r="C43" s="25" t="s">
        <v>534</v>
      </c>
      <c r="D43" s="25" t="s">
        <v>476</v>
      </c>
      <c r="E43" s="25" t="s">
        <v>477</v>
      </c>
      <c r="F43" s="25" t="s">
        <v>110</v>
      </c>
      <c r="G43" s="26" t="s">
        <v>535</v>
      </c>
      <c r="H43" s="25"/>
      <c r="I43" s="25"/>
      <c r="J43" s="25"/>
      <c r="K43" s="25"/>
      <c r="L43" s="25"/>
      <c r="M43" s="34">
        <f>M44</f>
        <v>670</v>
      </c>
      <c r="N43" s="39"/>
      <c r="O43" s="39"/>
      <c r="P43" s="39"/>
      <c r="Q43" s="39"/>
      <c r="R43" s="34">
        <f>R44</f>
        <v>267.2</v>
      </c>
      <c r="S43" s="27">
        <f t="shared" si="1"/>
        <v>39.880597014925371</v>
      </c>
    </row>
    <row r="44" spans="1:19" ht="39.75" customHeight="1">
      <c r="A44" s="80">
        <f t="shared" si="0"/>
        <v>27</v>
      </c>
      <c r="B44" s="29" t="s">
        <v>525</v>
      </c>
      <c r="C44" s="29" t="s">
        <v>536</v>
      </c>
      <c r="D44" s="29" t="s">
        <v>515</v>
      </c>
      <c r="E44" s="29" t="s">
        <v>477</v>
      </c>
      <c r="F44" s="29" t="s">
        <v>110</v>
      </c>
      <c r="G44" s="30" t="s">
        <v>537</v>
      </c>
      <c r="H44" s="29" t="s">
        <v>479</v>
      </c>
      <c r="I44" s="29" t="s">
        <v>536</v>
      </c>
      <c r="J44" s="29" t="s">
        <v>479</v>
      </c>
      <c r="K44" s="29" t="s">
        <v>479</v>
      </c>
      <c r="L44" s="29" t="s">
        <v>479</v>
      </c>
      <c r="M44" s="41">
        <v>670</v>
      </c>
      <c r="N44" s="39">
        <v>100000</v>
      </c>
      <c r="O44" s="39">
        <v>122250</v>
      </c>
      <c r="P44" s="39">
        <v>122250</v>
      </c>
      <c r="Q44" s="39">
        <v>144500</v>
      </c>
      <c r="R44" s="41">
        <v>267.2</v>
      </c>
      <c r="S44" s="31">
        <f t="shared" si="1"/>
        <v>39.880597014925371</v>
      </c>
    </row>
    <row r="45" spans="1:19" ht="28.5">
      <c r="A45" s="80">
        <f t="shared" si="0"/>
        <v>28</v>
      </c>
      <c r="B45" s="25" t="s">
        <v>474</v>
      </c>
      <c r="C45" s="25" t="s">
        <v>538</v>
      </c>
      <c r="D45" s="25" t="s">
        <v>476</v>
      </c>
      <c r="E45" s="25" t="s">
        <v>477</v>
      </c>
      <c r="F45" s="25" t="s">
        <v>474</v>
      </c>
      <c r="G45" s="81" t="s">
        <v>539</v>
      </c>
      <c r="H45" s="53" t="s">
        <v>540</v>
      </c>
      <c r="I45" s="53" t="s">
        <v>538</v>
      </c>
      <c r="J45" s="53" t="s">
        <v>479</v>
      </c>
      <c r="K45" s="53" t="s">
        <v>479</v>
      </c>
      <c r="L45" s="53" t="s">
        <v>479</v>
      </c>
      <c r="M45" s="34">
        <f>M46</f>
        <v>1705.6</v>
      </c>
      <c r="N45" s="39">
        <v>100000</v>
      </c>
      <c r="O45" s="39">
        <v>200000</v>
      </c>
      <c r="P45" s="39">
        <v>150000</v>
      </c>
      <c r="Q45" s="39">
        <v>170000</v>
      </c>
      <c r="R45" s="34">
        <f>R46</f>
        <v>433.8</v>
      </c>
      <c r="S45" s="27">
        <f t="shared" si="1"/>
        <v>25.433864915572236</v>
      </c>
    </row>
    <row r="46" spans="1:19">
      <c r="A46" s="80">
        <f t="shared" si="0"/>
        <v>29</v>
      </c>
      <c r="B46" s="29" t="s">
        <v>541</v>
      </c>
      <c r="C46" s="29" t="s">
        <v>542</v>
      </c>
      <c r="D46" s="29" t="s">
        <v>491</v>
      </c>
      <c r="E46" s="29" t="s">
        <v>477</v>
      </c>
      <c r="F46" s="29" t="s">
        <v>110</v>
      </c>
      <c r="G46" s="30" t="s">
        <v>543</v>
      </c>
      <c r="H46" s="29" t="s">
        <v>540</v>
      </c>
      <c r="I46" s="29" t="s">
        <v>542</v>
      </c>
      <c r="J46" s="29" t="s">
        <v>491</v>
      </c>
      <c r="K46" s="29" t="s">
        <v>477</v>
      </c>
      <c r="L46" s="29" t="s">
        <v>110</v>
      </c>
      <c r="M46" s="41">
        <f>M47+M48+M49+M50</f>
        <v>1705.6</v>
      </c>
      <c r="N46" s="43">
        <v>100000</v>
      </c>
      <c r="O46" s="43">
        <v>200000</v>
      </c>
      <c r="P46" s="43">
        <v>150000</v>
      </c>
      <c r="Q46" s="43">
        <v>170000</v>
      </c>
      <c r="R46" s="41">
        <f>R47+R48+R49+R50</f>
        <v>433.8</v>
      </c>
      <c r="S46" s="31">
        <f t="shared" si="1"/>
        <v>25.433864915572236</v>
      </c>
    </row>
    <row r="47" spans="1:19" ht="24">
      <c r="A47" s="80">
        <f t="shared" si="0"/>
        <v>30</v>
      </c>
      <c r="B47" s="29" t="s">
        <v>541</v>
      </c>
      <c r="C47" s="29" t="s">
        <v>544</v>
      </c>
      <c r="D47" s="29" t="s">
        <v>491</v>
      </c>
      <c r="E47" s="29" t="s">
        <v>477</v>
      </c>
      <c r="F47" s="29" t="s">
        <v>110</v>
      </c>
      <c r="G47" s="30" t="s">
        <v>545</v>
      </c>
      <c r="H47" s="29" t="s">
        <v>540</v>
      </c>
      <c r="I47" s="29" t="s">
        <v>542</v>
      </c>
      <c r="J47" s="29" t="s">
        <v>491</v>
      </c>
      <c r="K47" s="29" t="s">
        <v>477</v>
      </c>
      <c r="L47" s="29" t="s">
        <v>110</v>
      </c>
      <c r="M47" s="41">
        <v>144.30000000000001</v>
      </c>
      <c r="N47" s="43">
        <v>100000</v>
      </c>
      <c r="O47" s="43">
        <v>200000</v>
      </c>
      <c r="P47" s="43">
        <v>150000</v>
      </c>
      <c r="Q47" s="43">
        <v>170000</v>
      </c>
      <c r="R47" s="41">
        <v>-4.5</v>
      </c>
      <c r="S47" s="31">
        <f t="shared" si="1"/>
        <v>-3.1185031185031185</v>
      </c>
    </row>
    <row r="48" spans="1:19" ht="24">
      <c r="A48" s="80">
        <f t="shared" si="0"/>
        <v>31</v>
      </c>
      <c r="B48" s="29" t="s">
        <v>541</v>
      </c>
      <c r="C48" s="29" t="s">
        <v>546</v>
      </c>
      <c r="D48" s="29" t="s">
        <v>491</v>
      </c>
      <c r="E48" s="29" t="s">
        <v>477</v>
      </c>
      <c r="F48" s="29" t="s">
        <v>110</v>
      </c>
      <c r="G48" s="30" t="s">
        <v>547</v>
      </c>
      <c r="H48" s="29"/>
      <c r="I48" s="29"/>
      <c r="J48" s="29"/>
      <c r="K48" s="29"/>
      <c r="L48" s="29"/>
      <c r="M48" s="31">
        <v>26.9</v>
      </c>
      <c r="N48" s="43"/>
      <c r="O48" s="43"/>
      <c r="P48" s="43"/>
      <c r="Q48" s="43"/>
      <c r="R48" s="31">
        <v>4.3</v>
      </c>
      <c r="S48" s="31">
        <f t="shared" si="1"/>
        <v>15.985130111524166</v>
      </c>
    </row>
    <row r="49" spans="1:19">
      <c r="A49" s="80">
        <f t="shared" si="0"/>
        <v>32</v>
      </c>
      <c r="B49" s="29" t="s">
        <v>541</v>
      </c>
      <c r="C49" s="29" t="s">
        <v>548</v>
      </c>
      <c r="D49" s="29" t="s">
        <v>491</v>
      </c>
      <c r="E49" s="29" t="s">
        <v>477</v>
      </c>
      <c r="F49" s="29" t="s">
        <v>110</v>
      </c>
      <c r="G49" s="30" t="s">
        <v>549</v>
      </c>
      <c r="H49" s="29"/>
      <c r="I49" s="29"/>
      <c r="J49" s="29"/>
      <c r="K49" s="29"/>
      <c r="L49" s="29"/>
      <c r="M49" s="31">
        <v>974.8</v>
      </c>
      <c r="N49" s="43"/>
      <c r="O49" s="43"/>
      <c r="P49" s="43"/>
      <c r="Q49" s="43"/>
      <c r="R49" s="31">
        <v>372.9</v>
      </c>
      <c r="S49" s="31">
        <f t="shared" si="1"/>
        <v>38.254000820681163</v>
      </c>
    </row>
    <row r="50" spans="1:19">
      <c r="A50" s="80">
        <f t="shared" si="0"/>
        <v>33</v>
      </c>
      <c r="B50" s="29" t="s">
        <v>541</v>
      </c>
      <c r="C50" s="29" t="s">
        <v>550</v>
      </c>
      <c r="D50" s="29" t="s">
        <v>491</v>
      </c>
      <c r="E50" s="29" t="s">
        <v>477</v>
      </c>
      <c r="F50" s="29" t="s">
        <v>110</v>
      </c>
      <c r="G50" s="30" t="s">
        <v>551</v>
      </c>
      <c r="H50" s="29"/>
      <c r="I50" s="29"/>
      <c r="J50" s="29"/>
      <c r="K50" s="29"/>
      <c r="L50" s="29"/>
      <c r="M50" s="31">
        <v>559.6</v>
      </c>
      <c r="N50" s="43"/>
      <c r="O50" s="43"/>
      <c r="P50" s="43"/>
      <c r="Q50" s="43"/>
      <c r="R50" s="31">
        <v>61.1</v>
      </c>
      <c r="S50" s="31">
        <f t="shared" si="1"/>
        <v>10.918513223731237</v>
      </c>
    </row>
    <row r="51" spans="1:19" ht="42.75">
      <c r="A51" s="80">
        <f t="shared" si="0"/>
        <v>34</v>
      </c>
      <c r="B51" s="25" t="s">
        <v>474</v>
      </c>
      <c r="C51" s="25" t="s">
        <v>552</v>
      </c>
      <c r="D51" s="25" t="s">
        <v>476</v>
      </c>
      <c r="E51" s="25" t="s">
        <v>477</v>
      </c>
      <c r="F51" s="25" t="s">
        <v>474</v>
      </c>
      <c r="G51" s="81" t="s">
        <v>553</v>
      </c>
      <c r="H51" s="53" t="s">
        <v>474</v>
      </c>
      <c r="I51" s="53" t="s">
        <v>552</v>
      </c>
      <c r="J51" s="53" t="s">
        <v>479</v>
      </c>
      <c r="K51" s="53" t="s">
        <v>479</v>
      </c>
      <c r="L51" s="53" t="s">
        <v>479</v>
      </c>
      <c r="M51" s="34">
        <f>M52</f>
        <v>1400</v>
      </c>
      <c r="N51" s="39">
        <v>100000</v>
      </c>
      <c r="O51" s="39">
        <v>400000</v>
      </c>
      <c r="P51" s="39">
        <v>450000</v>
      </c>
      <c r="Q51" s="39">
        <v>625000</v>
      </c>
      <c r="R51" s="34">
        <f>R52</f>
        <v>396.7</v>
      </c>
      <c r="S51" s="27">
        <f t="shared" si="1"/>
        <v>28.335714285714285</v>
      </c>
    </row>
    <row r="52" spans="1:19">
      <c r="A52" s="80">
        <f t="shared" si="0"/>
        <v>35</v>
      </c>
      <c r="B52" s="25" t="s">
        <v>474</v>
      </c>
      <c r="C52" s="25" t="s">
        <v>554</v>
      </c>
      <c r="D52" s="25" t="s">
        <v>476</v>
      </c>
      <c r="E52" s="25" t="s">
        <v>477</v>
      </c>
      <c r="F52" s="25" t="s">
        <v>474</v>
      </c>
      <c r="G52" s="26" t="s">
        <v>555</v>
      </c>
      <c r="H52" s="25" t="s">
        <v>474</v>
      </c>
      <c r="I52" s="25" t="s">
        <v>556</v>
      </c>
      <c r="J52" s="25" t="s">
        <v>479</v>
      </c>
      <c r="K52" s="25" t="s">
        <v>479</v>
      </c>
      <c r="L52" s="25" t="s">
        <v>479</v>
      </c>
      <c r="M52" s="34">
        <f>M54</f>
        <v>1400</v>
      </c>
      <c r="N52" s="39">
        <v>100000</v>
      </c>
      <c r="O52" s="39">
        <v>400000</v>
      </c>
      <c r="P52" s="39">
        <v>450000</v>
      </c>
      <c r="Q52" s="39">
        <v>625000</v>
      </c>
      <c r="R52" s="34">
        <f>R54</f>
        <v>396.7</v>
      </c>
      <c r="S52" s="27">
        <f t="shared" si="1"/>
        <v>28.335714285714285</v>
      </c>
    </row>
    <row r="53" spans="1:19">
      <c r="A53" s="80">
        <f t="shared" si="0"/>
        <v>36</v>
      </c>
      <c r="B53" s="29" t="s">
        <v>557</v>
      </c>
      <c r="C53" s="29" t="s">
        <v>558</v>
      </c>
      <c r="D53" s="29" t="s">
        <v>476</v>
      </c>
      <c r="E53" s="29" t="s">
        <v>477</v>
      </c>
      <c r="F53" s="29" t="s">
        <v>559</v>
      </c>
      <c r="G53" s="30" t="s">
        <v>560</v>
      </c>
      <c r="H53" s="25"/>
      <c r="I53" s="25"/>
      <c r="J53" s="25"/>
      <c r="K53" s="25"/>
      <c r="L53" s="25"/>
      <c r="M53" s="34">
        <f>M54</f>
        <v>1400</v>
      </c>
      <c r="N53" s="39"/>
      <c r="O53" s="39"/>
      <c r="P53" s="39"/>
      <c r="Q53" s="39"/>
      <c r="R53" s="34">
        <f>R54</f>
        <v>396.7</v>
      </c>
      <c r="S53" s="27">
        <f t="shared" si="1"/>
        <v>28.335714285714285</v>
      </c>
    </row>
    <row r="54" spans="1:19" ht="24">
      <c r="A54" s="80">
        <f t="shared" si="0"/>
        <v>37</v>
      </c>
      <c r="B54" s="29" t="s">
        <v>557</v>
      </c>
      <c r="C54" s="29" t="s">
        <v>561</v>
      </c>
      <c r="D54" s="29" t="s">
        <v>515</v>
      </c>
      <c r="E54" s="29" t="s">
        <v>477</v>
      </c>
      <c r="F54" s="29" t="s">
        <v>559</v>
      </c>
      <c r="G54" s="30" t="s">
        <v>562</v>
      </c>
      <c r="H54" s="29" t="s">
        <v>563</v>
      </c>
      <c r="I54" s="29" t="s">
        <v>564</v>
      </c>
      <c r="J54" s="29" t="s">
        <v>515</v>
      </c>
      <c r="K54" s="29" t="s">
        <v>477</v>
      </c>
      <c r="L54" s="29" t="s">
        <v>559</v>
      </c>
      <c r="M54" s="41">
        <v>1400</v>
      </c>
      <c r="N54" s="43">
        <v>100000</v>
      </c>
      <c r="O54" s="43">
        <v>365000</v>
      </c>
      <c r="P54" s="43">
        <v>415000</v>
      </c>
      <c r="Q54" s="43">
        <v>587000</v>
      </c>
      <c r="R54" s="41">
        <v>396.7</v>
      </c>
      <c r="S54" s="31">
        <f t="shared" si="1"/>
        <v>28.335714285714285</v>
      </c>
    </row>
    <row r="55" spans="1:19" ht="28.5">
      <c r="A55" s="80">
        <f t="shared" si="0"/>
        <v>38</v>
      </c>
      <c r="B55" s="25" t="s">
        <v>474</v>
      </c>
      <c r="C55" s="25" t="s">
        <v>565</v>
      </c>
      <c r="D55" s="25" t="s">
        <v>476</v>
      </c>
      <c r="E55" s="25" t="s">
        <v>477</v>
      </c>
      <c r="F55" s="25" t="s">
        <v>474</v>
      </c>
      <c r="G55" s="81" t="s">
        <v>566</v>
      </c>
      <c r="H55" s="25" t="s">
        <v>479</v>
      </c>
      <c r="I55" s="25" t="s">
        <v>565</v>
      </c>
      <c r="J55" s="25" t="s">
        <v>479</v>
      </c>
      <c r="K55" s="25" t="s">
        <v>479</v>
      </c>
      <c r="L55" s="25" t="s">
        <v>479</v>
      </c>
      <c r="M55" s="34">
        <f>M56</f>
        <v>32138.3</v>
      </c>
      <c r="N55" s="39">
        <v>748000</v>
      </c>
      <c r="O55" s="39">
        <v>0</v>
      </c>
      <c r="P55" s="39">
        <v>0</v>
      </c>
      <c r="Q55" s="39">
        <v>0</v>
      </c>
      <c r="R55" s="34">
        <f>R56</f>
        <v>13657.2</v>
      </c>
      <c r="S55" s="27">
        <f t="shared" si="1"/>
        <v>42.495091526309729</v>
      </c>
    </row>
    <row r="56" spans="1:19" ht="36">
      <c r="A56" s="80">
        <f t="shared" si="0"/>
        <v>39</v>
      </c>
      <c r="B56" s="29" t="s">
        <v>525</v>
      </c>
      <c r="C56" s="29" t="s">
        <v>640</v>
      </c>
      <c r="D56" s="29" t="s">
        <v>476</v>
      </c>
      <c r="E56" s="29" t="s">
        <v>477</v>
      </c>
      <c r="F56" s="29" t="s">
        <v>474</v>
      </c>
      <c r="G56" s="42" t="s">
        <v>568</v>
      </c>
      <c r="H56" s="29"/>
      <c r="I56" s="29"/>
      <c r="J56" s="29"/>
      <c r="K56" s="29"/>
      <c r="L56" s="29"/>
      <c r="M56" s="41">
        <f>M57</f>
        <v>32138.3</v>
      </c>
      <c r="N56" s="43"/>
      <c r="O56" s="43"/>
      <c r="P56" s="43"/>
      <c r="Q56" s="43"/>
      <c r="R56" s="41">
        <f>R57</f>
        <v>13657.2</v>
      </c>
      <c r="S56" s="31">
        <f t="shared" si="1"/>
        <v>42.495091526309729</v>
      </c>
    </row>
    <row r="57" spans="1:19" ht="24">
      <c r="A57" s="80">
        <f t="shared" si="0"/>
        <v>40</v>
      </c>
      <c r="B57" s="29" t="s">
        <v>525</v>
      </c>
      <c r="C57" s="44">
        <v>11406010</v>
      </c>
      <c r="D57" s="29" t="s">
        <v>476</v>
      </c>
      <c r="E57" s="29" t="s">
        <v>477</v>
      </c>
      <c r="F57" s="29" t="s">
        <v>567</v>
      </c>
      <c r="G57" s="42" t="s">
        <v>641</v>
      </c>
      <c r="H57" s="29"/>
      <c r="I57" s="29"/>
      <c r="J57" s="29"/>
      <c r="K57" s="29"/>
      <c r="L57" s="29"/>
      <c r="M57" s="41">
        <f>M58</f>
        <v>32138.3</v>
      </c>
      <c r="N57" s="43">
        <v>748000</v>
      </c>
      <c r="O57" s="43">
        <v>0</v>
      </c>
      <c r="P57" s="43">
        <v>0</v>
      </c>
      <c r="Q57" s="43">
        <v>0</v>
      </c>
      <c r="R57" s="41">
        <f>R58</f>
        <v>13657.2</v>
      </c>
      <c r="S57" s="31">
        <f t="shared" si="1"/>
        <v>42.495091526309729</v>
      </c>
    </row>
    <row r="58" spans="1:19" ht="24.75">
      <c r="A58" s="80">
        <f t="shared" si="0"/>
        <v>41</v>
      </c>
      <c r="B58" s="29" t="s">
        <v>525</v>
      </c>
      <c r="C58" s="44">
        <v>11406013</v>
      </c>
      <c r="D58" s="29" t="s">
        <v>531</v>
      </c>
      <c r="E58" s="29" t="s">
        <v>477</v>
      </c>
      <c r="F58" s="29" t="s">
        <v>567</v>
      </c>
      <c r="G58" s="45" t="s">
        <v>569</v>
      </c>
      <c r="H58" s="29"/>
      <c r="I58" s="29"/>
      <c r="J58" s="29"/>
      <c r="K58" s="29"/>
      <c r="L58" s="29"/>
      <c r="M58" s="41">
        <v>32138.3</v>
      </c>
      <c r="N58" s="43"/>
      <c r="O58" s="43"/>
      <c r="P58" s="43"/>
      <c r="Q58" s="43"/>
      <c r="R58" s="41">
        <v>13657.2</v>
      </c>
      <c r="S58" s="31">
        <f t="shared" si="1"/>
        <v>42.495091526309729</v>
      </c>
    </row>
    <row r="59" spans="1:19">
      <c r="A59" s="80">
        <f t="shared" si="0"/>
        <v>42</v>
      </c>
      <c r="B59" s="46" t="s">
        <v>474</v>
      </c>
      <c r="C59" s="47" t="s">
        <v>570</v>
      </c>
      <c r="D59" s="47" t="s">
        <v>476</v>
      </c>
      <c r="E59" s="47" t="s">
        <v>477</v>
      </c>
      <c r="F59" s="47" t="s">
        <v>474</v>
      </c>
      <c r="G59" s="81" t="s">
        <v>571</v>
      </c>
      <c r="H59" s="48" t="s">
        <v>479</v>
      </c>
      <c r="I59" s="48" t="s">
        <v>570</v>
      </c>
      <c r="J59" s="48" t="s">
        <v>479</v>
      </c>
      <c r="K59" s="48" t="s">
        <v>479</v>
      </c>
      <c r="L59" s="48" t="s">
        <v>479</v>
      </c>
      <c r="M59" s="49">
        <f>M60+M64+M65+M66+M67+M68</f>
        <v>1957</v>
      </c>
      <c r="N59" s="50">
        <v>59000</v>
      </c>
      <c r="O59" s="50">
        <v>126300</v>
      </c>
      <c r="P59" s="50">
        <v>154750</v>
      </c>
      <c r="Q59" s="50">
        <v>159850</v>
      </c>
      <c r="R59" s="49">
        <f>R60+R64+R65+R66+R67+R68</f>
        <v>477.7</v>
      </c>
      <c r="S59" s="51">
        <f t="shared" si="1"/>
        <v>24.409810935104751</v>
      </c>
    </row>
    <row r="60" spans="1:19" ht="50.25" customHeight="1">
      <c r="A60" s="80">
        <f t="shared" si="0"/>
        <v>43</v>
      </c>
      <c r="B60" s="29" t="s">
        <v>474</v>
      </c>
      <c r="C60" s="29" t="s">
        <v>573</v>
      </c>
      <c r="D60" s="29" t="s">
        <v>476</v>
      </c>
      <c r="E60" s="29" t="s">
        <v>477</v>
      </c>
      <c r="F60" s="89" t="s">
        <v>572</v>
      </c>
      <c r="G60" s="30" t="s">
        <v>574</v>
      </c>
      <c r="H60" s="53"/>
      <c r="I60" s="53"/>
      <c r="J60" s="53"/>
      <c r="K60" s="53"/>
      <c r="L60" s="53"/>
      <c r="M60" s="31">
        <f>M62+M63</f>
        <v>317</v>
      </c>
      <c r="N60" s="43"/>
      <c r="O60" s="43"/>
      <c r="P60" s="43"/>
      <c r="Q60" s="43"/>
      <c r="R60" s="31">
        <f>R62+R63</f>
        <v>68.2</v>
      </c>
      <c r="S60" s="31">
        <f t="shared" si="1"/>
        <v>21.514195583596216</v>
      </c>
    </row>
    <row r="61" spans="1:19">
      <c r="A61" s="80">
        <f t="shared" si="0"/>
        <v>44</v>
      </c>
      <c r="B61" s="29"/>
      <c r="C61" s="29"/>
      <c r="D61" s="29"/>
      <c r="E61" s="29"/>
      <c r="F61" s="89"/>
      <c r="G61" s="90" t="s">
        <v>642</v>
      </c>
      <c r="H61" s="53"/>
      <c r="I61" s="53"/>
      <c r="J61" s="53"/>
      <c r="K61" s="53"/>
      <c r="L61" s="53"/>
      <c r="M61" s="27"/>
      <c r="N61" s="39"/>
      <c r="O61" s="39"/>
      <c r="P61" s="39"/>
      <c r="Q61" s="39"/>
      <c r="R61" s="31"/>
      <c r="S61" s="27"/>
    </row>
    <row r="62" spans="1:19" ht="24">
      <c r="A62" s="80">
        <f t="shared" si="0"/>
        <v>45</v>
      </c>
      <c r="B62" s="37" t="s">
        <v>575</v>
      </c>
      <c r="C62" s="65" t="s">
        <v>576</v>
      </c>
      <c r="D62" s="65" t="s">
        <v>476</v>
      </c>
      <c r="E62" s="65" t="s">
        <v>477</v>
      </c>
      <c r="F62" s="89" t="s">
        <v>572</v>
      </c>
      <c r="G62" s="30" t="s">
        <v>577</v>
      </c>
      <c r="H62" s="63"/>
      <c r="I62" s="63"/>
      <c r="J62" s="63"/>
      <c r="K62" s="63"/>
      <c r="L62" s="63"/>
      <c r="M62" s="67">
        <v>117</v>
      </c>
      <c r="N62" s="91"/>
      <c r="O62" s="91"/>
      <c r="P62" s="91"/>
      <c r="Q62" s="91"/>
      <c r="R62" s="67">
        <v>66.2</v>
      </c>
      <c r="S62" s="67">
        <f t="shared" si="1"/>
        <v>56.581196581196579</v>
      </c>
    </row>
    <row r="63" spans="1:19">
      <c r="A63" s="80">
        <f t="shared" si="0"/>
        <v>46</v>
      </c>
      <c r="B63" s="28" t="s">
        <v>643</v>
      </c>
      <c r="C63" s="29" t="s">
        <v>578</v>
      </c>
      <c r="D63" s="29" t="s">
        <v>476</v>
      </c>
      <c r="E63" s="29" t="s">
        <v>477</v>
      </c>
      <c r="F63" s="89" t="s">
        <v>572</v>
      </c>
      <c r="G63" s="30" t="s">
        <v>579</v>
      </c>
      <c r="H63" s="55"/>
      <c r="I63" s="55"/>
      <c r="J63" s="55"/>
      <c r="K63" s="55"/>
      <c r="L63" s="55"/>
      <c r="M63" s="31">
        <v>200</v>
      </c>
      <c r="N63" s="54"/>
      <c r="O63" s="54"/>
      <c r="P63" s="54"/>
      <c r="Q63" s="54"/>
      <c r="R63" s="31">
        <v>2</v>
      </c>
      <c r="S63" s="31">
        <f t="shared" si="1"/>
        <v>1</v>
      </c>
    </row>
    <row r="64" spans="1:19" ht="36">
      <c r="A64" s="80">
        <f t="shared" si="0"/>
        <v>47</v>
      </c>
      <c r="B64" s="28" t="s">
        <v>644</v>
      </c>
      <c r="C64" s="29" t="s">
        <v>580</v>
      </c>
      <c r="D64" s="29" t="s">
        <v>491</v>
      </c>
      <c r="E64" s="29" t="s">
        <v>477</v>
      </c>
      <c r="F64" s="89" t="s">
        <v>572</v>
      </c>
      <c r="G64" s="42" t="s">
        <v>581</v>
      </c>
      <c r="H64" s="53"/>
      <c r="I64" s="53"/>
      <c r="J64" s="53"/>
      <c r="K64" s="53"/>
      <c r="L64" s="53"/>
      <c r="M64" s="31">
        <v>1</v>
      </c>
      <c r="N64" s="54"/>
      <c r="O64" s="54"/>
      <c r="P64" s="54"/>
      <c r="Q64" s="54"/>
      <c r="R64" s="31"/>
      <c r="S64" s="31"/>
    </row>
    <row r="65" spans="1:19" ht="36">
      <c r="A65" s="80">
        <f t="shared" si="0"/>
        <v>48</v>
      </c>
      <c r="B65" s="64" t="s">
        <v>474</v>
      </c>
      <c r="C65" s="64" t="s">
        <v>645</v>
      </c>
      <c r="D65" s="64" t="s">
        <v>476</v>
      </c>
      <c r="E65" s="64" t="s">
        <v>477</v>
      </c>
      <c r="F65" s="89" t="s">
        <v>572</v>
      </c>
      <c r="G65" s="42" t="s">
        <v>646</v>
      </c>
      <c r="H65" s="53"/>
      <c r="I65" s="53"/>
      <c r="J65" s="53"/>
      <c r="K65" s="53"/>
      <c r="L65" s="53"/>
      <c r="M65" s="31">
        <v>2</v>
      </c>
      <c r="N65" s="91"/>
      <c r="O65" s="91"/>
      <c r="P65" s="91"/>
      <c r="Q65" s="91"/>
      <c r="R65" s="31"/>
      <c r="S65" s="31"/>
    </row>
    <row r="66" spans="1:19" ht="24">
      <c r="A66" s="80">
        <f t="shared" si="0"/>
        <v>49</v>
      </c>
      <c r="B66" s="29" t="s">
        <v>575</v>
      </c>
      <c r="C66" s="29" t="s">
        <v>582</v>
      </c>
      <c r="D66" s="29" t="s">
        <v>515</v>
      </c>
      <c r="E66" s="29" t="s">
        <v>477</v>
      </c>
      <c r="F66" s="89" t="s">
        <v>572</v>
      </c>
      <c r="G66" s="42" t="s">
        <v>583</v>
      </c>
      <c r="H66" s="53"/>
      <c r="I66" s="53"/>
      <c r="J66" s="53"/>
      <c r="K66" s="53"/>
      <c r="L66" s="53"/>
      <c r="M66" s="31">
        <v>150</v>
      </c>
      <c r="N66" s="91"/>
      <c r="O66" s="91"/>
      <c r="P66" s="91"/>
      <c r="Q66" s="91"/>
      <c r="R66" s="31">
        <v>168.6</v>
      </c>
      <c r="S66" s="31">
        <f t="shared" si="1"/>
        <v>112.39999999999999</v>
      </c>
    </row>
    <row r="67" spans="1:19" ht="48">
      <c r="A67" s="80">
        <f t="shared" si="0"/>
        <v>50</v>
      </c>
      <c r="B67" s="92" t="s">
        <v>575</v>
      </c>
      <c r="C67" s="29" t="s">
        <v>584</v>
      </c>
      <c r="D67" s="29" t="s">
        <v>491</v>
      </c>
      <c r="E67" s="29" t="s">
        <v>477</v>
      </c>
      <c r="F67" s="89" t="s">
        <v>572</v>
      </c>
      <c r="G67" s="93" t="s">
        <v>585</v>
      </c>
      <c r="H67" s="53"/>
      <c r="I67" s="53"/>
      <c r="J67" s="53"/>
      <c r="K67" s="53"/>
      <c r="L67" s="53"/>
      <c r="M67" s="31">
        <v>47</v>
      </c>
      <c r="N67" s="91"/>
      <c r="O67" s="91"/>
      <c r="P67" s="91"/>
      <c r="Q67" s="91"/>
      <c r="R67" s="31">
        <v>38.9</v>
      </c>
      <c r="S67" s="31">
        <f t="shared" si="1"/>
        <v>82.7659574468085</v>
      </c>
    </row>
    <row r="68" spans="1:19" ht="24">
      <c r="A68" s="80">
        <f t="shared" si="0"/>
        <v>51</v>
      </c>
      <c r="B68" s="28" t="s">
        <v>474</v>
      </c>
      <c r="C68" s="29" t="s">
        <v>586</v>
      </c>
      <c r="D68" s="29" t="s">
        <v>476</v>
      </c>
      <c r="E68" s="29" t="s">
        <v>477</v>
      </c>
      <c r="F68" s="94" t="s">
        <v>572</v>
      </c>
      <c r="G68" s="30" t="s">
        <v>587</v>
      </c>
      <c r="H68" s="53"/>
      <c r="I68" s="53"/>
      <c r="J68" s="53"/>
      <c r="K68" s="53"/>
      <c r="L68" s="53"/>
      <c r="M68" s="31">
        <f>M70+M71+M72+M73+M74</f>
        <v>1440</v>
      </c>
      <c r="N68" s="91"/>
      <c r="O68" s="91"/>
      <c r="P68" s="91"/>
      <c r="Q68" s="91"/>
      <c r="R68" s="31">
        <v>202</v>
      </c>
      <c r="S68" s="31">
        <f t="shared" si="1"/>
        <v>14.027777777777779</v>
      </c>
    </row>
    <row r="69" spans="1:19">
      <c r="A69" s="80">
        <f t="shared" si="0"/>
        <v>52</v>
      </c>
      <c r="B69" s="28"/>
      <c r="C69" s="29"/>
      <c r="D69" s="29"/>
      <c r="E69" s="29"/>
      <c r="F69" s="94"/>
      <c r="G69" s="90" t="s">
        <v>642</v>
      </c>
      <c r="H69" s="53"/>
      <c r="I69" s="53"/>
      <c r="J69" s="53"/>
      <c r="K69" s="53"/>
      <c r="L69" s="53"/>
      <c r="M69" s="31"/>
      <c r="N69" s="91"/>
      <c r="O69" s="91"/>
      <c r="P69" s="91"/>
      <c r="Q69" s="91"/>
      <c r="R69" s="31"/>
      <c r="S69" s="31"/>
    </row>
    <row r="70" spans="1:19" ht="24">
      <c r="A70" s="80">
        <f t="shared" si="0"/>
        <v>53</v>
      </c>
      <c r="B70" s="28" t="s">
        <v>525</v>
      </c>
      <c r="C70" s="29" t="s">
        <v>588</v>
      </c>
      <c r="D70" s="29" t="s">
        <v>515</v>
      </c>
      <c r="E70" s="29" t="s">
        <v>477</v>
      </c>
      <c r="F70" s="94" t="s">
        <v>572</v>
      </c>
      <c r="G70" s="30" t="s">
        <v>587</v>
      </c>
      <c r="H70" s="25"/>
      <c r="I70" s="25"/>
      <c r="J70" s="25"/>
      <c r="K70" s="25"/>
      <c r="L70" s="25"/>
      <c r="M70" s="31">
        <v>20</v>
      </c>
      <c r="N70" s="32"/>
      <c r="O70" s="32"/>
      <c r="P70" s="32"/>
      <c r="Q70" s="32"/>
      <c r="R70" s="31">
        <v>2.4</v>
      </c>
      <c r="S70" s="31">
        <f t="shared" si="1"/>
        <v>12</v>
      </c>
    </row>
    <row r="71" spans="1:19" ht="24">
      <c r="A71" s="80">
        <f t="shared" si="0"/>
        <v>54</v>
      </c>
      <c r="B71" s="36" t="s">
        <v>575</v>
      </c>
      <c r="C71" s="64" t="s">
        <v>588</v>
      </c>
      <c r="D71" s="64" t="s">
        <v>515</v>
      </c>
      <c r="E71" s="64" t="s">
        <v>477</v>
      </c>
      <c r="F71" s="95" t="s">
        <v>572</v>
      </c>
      <c r="G71" s="38" t="s">
        <v>587</v>
      </c>
      <c r="H71" s="64" t="s">
        <v>479</v>
      </c>
      <c r="I71" s="64" t="s">
        <v>588</v>
      </c>
      <c r="J71" s="64" t="s">
        <v>479</v>
      </c>
      <c r="K71" s="64" t="s">
        <v>479</v>
      </c>
      <c r="L71" s="64" t="s">
        <v>479</v>
      </c>
      <c r="M71" s="66">
        <v>1070</v>
      </c>
      <c r="N71" s="32">
        <v>4000</v>
      </c>
      <c r="O71" s="32">
        <v>43000</v>
      </c>
      <c r="P71" s="32">
        <v>47450</v>
      </c>
      <c r="Q71" s="32">
        <v>47450</v>
      </c>
      <c r="R71" s="66">
        <v>114.8</v>
      </c>
      <c r="S71" s="66">
        <f t="shared" si="1"/>
        <v>10.728971962616821</v>
      </c>
    </row>
    <row r="72" spans="1:19" ht="24">
      <c r="A72" s="80">
        <f t="shared" si="0"/>
        <v>55</v>
      </c>
      <c r="B72" s="29" t="s">
        <v>643</v>
      </c>
      <c r="C72" s="64" t="s">
        <v>588</v>
      </c>
      <c r="D72" s="64" t="s">
        <v>515</v>
      </c>
      <c r="E72" s="64" t="s">
        <v>477</v>
      </c>
      <c r="F72" s="95" t="s">
        <v>572</v>
      </c>
      <c r="G72" s="30" t="s">
        <v>587</v>
      </c>
      <c r="H72" s="25"/>
      <c r="I72" s="25"/>
      <c r="J72" s="25"/>
      <c r="K72" s="25"/>
      <c r="L72" s="25"/>
      <c r="M72" s="31">
        <v>30</v>
      </c>
      <c r="N72" s="43"/>
      <c r="O72" s="43"/>
      <c r="P72" s="43"/>
      <c r="Q72" s="43"/>
      <c r="R72" s="31"/>
      <c r="S72" s="31"/>
    </row>
    <row r="73" spans="1:19" ht="24">
      <c r="A73" s="80">
        <f t="shared" si="0"/>
        <v>56</v>
      </c>
      <c r="B73" s="37" t="s">
        <v>110</v>
      </c>
      <c r="C73" s="64" t="s">
        <v>588</v>
      </c>
      <c r="D73" s="64" t="s">
        <v>515</v>
      </c>
      <c r="E73" s="64" t="s">
        <v>477</v>
      </c>
      <c r="F73" s="95" t="s">
        <v>572</v>
      </c>
      <c r="G73" s="40" t="s">
        <v>587</v>
      </c>
      <c r="H73" s="63"/>
      <c r="I73" s="63"/>
      <c r="J73" s="63"/>
      <c r="K73" s="63"/>
      <c r="L73" s="63"/>
      <c r="M73" s="67">
        <v>280</v>
      </c>
      <c r="N73" s="32"/>
      <c r="O73" s="32"/>
      <c r="P73" s="32"/>
      <c r="Q73" s="32"/>
      <c r="R73" s="67">
        <v>1</v>
      </c>
      <c r="S73" s="67">
        <f t="shared" si="1"/>
        <v>0.35714285714285715</v>
      </c>
    </row>
    <row r="74" spans="1:19" ht="24">
      <c r="A74" s="80">
        <f t="shared" si="0"/>
        <v>57</v>
      </c>
      <c r="B74" s="28" t="s">
        <v>644</v>
      </c>
      <c r="C74" s="64" t="s">
        <v>588</v>
      </c>
      <c r="D74" s="64" t="s">
        <v>515</v>
      </c>
      <c r="E74" s="64" t="s">
        <v>477</v>
      </c>
      <c r="F74" s="95" t="s">
        <v>572</v>
      </c>
      <c r="G74" s="30" t="s">
        <v>587</v>
      </c>
      <c r="H74" s="29"/>
      <c r="I74" s="29"/>
      <c r="J74" s="29"/>
      <c r="K74" s="29"/>
      <c r="L74" s="29"/>
      <c r="M74" s="31">
        <v>40</v>
      </c>
      <c r="N74" s="31">
        <v>184.6</v>
      </c>
      <c r="O74" s="31"/>
      <c r="P74" s="32"/>
      <c r="Q74" s="32"/>
      <c r="R74" s="31"/>
      <c r="S74" s="27"/>
    </row>
    <row r="75" spans="1:19">
      <c r="A75" s="80">
        <f t="shared" si="0"/>
        <v>58</v>
      </c>
      <c r="B75" s="24" t="s">
        <v>474</v>
      </c>
      <c r="C75" s="25" t="s">
        <v>589</v>
      </c>
      <c r="D75" s="25" t="s">
        <v>476</v>
      </c>
      <c r="E75" s="25" t="s">
        <v>477</v>
      </c>
      <c r="F75" s="25" t="s">
        <v>590</v>
      </c>
      <c r="G75" s="26" t="s">
        <v>591</v>
      </c>
      <c r="H75" s="25"/>
      <c r="I75" s="25"/>
      <c r="J75" s="25"/>
      <c r="K75" s="25"/>
      <c r="L75" s="25"/>
      <c r="M75" s="27">
        <f>M79</f>
        <v>2583.1999999999998</v>
      </c>
      <c r="N75" s="32"/>
      <c r="O75" s="32"/>
      <c r="P75" s="32"/>
      <c r="Q75" s="32"/>
      <c r="R75" s="27">
        <f>R78+R76</f>
        <v>2592</v>
      </c>
      <c r="S75" s="27">
        <f t="shared" si="1"/>
        <v>100.34066274388356</v>
      </c>
    </row>
    <row r="76" spans="1:19">
      <c r="A76" s="80">
        <f t="shared" si="0"/>
        <v>59</v>
      </c>
      <c r="B76" s="37" t="s">
        <v>474</v>
      </c>
      <c r="C76" s="65" t="s">
        <v>592</v>
      </c>
      <c r="D76" s="65" t="s">
        <v>515</v>
      </c>
      <c r="E76" s="65" t="s">
        <v>477</v>
      </c>
      <c r="F76" s="65" t="s">
        <v>590</v>
      </c>
      <c r="G76" s="40" t="s">
        <v>593</v>
      </c>
      <c r="H76" s="62"/>
      <c r="I76" s="62"/>
      <c r="J76" s="62"/>
      <c r="K76" s="62"/>
      <c r="L76" s="62"/>
      <c r="M76" s="35"/>
      <c r="N76" s="32"/>
      <c r="O76" s="32"/>
      <c r="P76" s="32"/>
      <c r="Q76" s="32"/>
      <c r="R76" s="66">
        <f>R77</f>
        <v>1</v>
      </c>
      <c r="S76" s="66"/>
    </row>
    <row r="77" spans="1:19" ht="24">
      <c r="A77" s="80">
        <f t="shared" si="0"/>
        <v>60</v>
      </c>
      <c r="B77" s="28" t="s">
        <v>596</v>
      </c>
      <c r="C77" s="29" t="s">
        <v>594</v>
      </c>
      <c r="D77" s="29" t="s">
        <v>515</v>
      </c>
      <c r="E77" s="29" t="s">
        <v>477</v>
      </c>
      <c r="F77" s="29" t="s">
        <v>590</v>
      </c>
      <c r="G77" s="30" t="s">
        <v>595</v>
      </c>
      <c r="H77" s="62"/>
      <c r="I77" s="62"/>
      <c r="J77" s="62"/>
      <c r="K77" s="62"/>
      <c r="L77" s="62"/>
      <c r="M77" s="35"/>
      <c r="N77" s="32"/>
      <c r="O77" s="32"/>
      <c r="P77" s="32"/>
      <c r="Q77" s="32"/>
      <c r="R77" s="66">
        <v>1</v>
      </c>
      <c r="S77" s="66"/>
    </row>
    <row r="78" spans="1:19">
      <c r="A78" s="80">
        <f t="shared" si="0"/>
        <v>61</v>
      </c>
      <c r="B78" s="36" t="s">
        <v>474</v>
      </c>
      <c r="C78" s="64" t="s">
        <v>597</v>
      </c>
      <c r="D78" s="64" t="s">
        <v>476</v>
      </c>
      <c r="E78" s="64" t="s">
        <v>477</v>
      </c>
      <c r="F78" s="64" t="s">
        <v>590</v>
      </c>
      <c r="G78" s="38" t="s">
        <v>598</v>
      </c>
      <c r="H78" s="62"/>
      <c r="I78" s="62"/>
      <c r="J78" s="62"/>
      <c r="K78" s="62"/>
      <c r="L78" s="62"/>
      <c r="M78" s="66">
        <f>M79</f>
        <v>2583.1999999999998</v>
      </c>
      <c r="N78" s="32"/>
      <c r="O78" s="32"/>
      <c r="P78" s="32"/>
      <c r="Q78" s="32"/>
      <c r="R78" s="66">
        <f>R79</f>
        <v>2591</v>
      </c>
      <c r="S78" s="66">
        <f t="shared" si="1"/>
        <v>100.30195106844224</v>
      </c>
    </row>
    <row r="79" spans="1:19">
      <c r="A79" s="80">
        <f t="shared" si="0"/>
        <v>62</v>
      </c>
      <c r="B79" s="36" t="s">
        <v>596</v>
      </c>
      <c r="C79" s="64" t="s">
        <v>599</v>
      </c>
      <c r="D79" s="64" t="s">
        <v>515</v>
      </c>
      <c r="E79" s="64" t="s">
        <v>477</v>
      </c>
      <c r="F79" s="64" t="s">
        <v>590</v>
      </c>
      <c r="G79" s="38" t="s">
        <v>600</v>
      </c>
      <c r="H79" s="64"/>
      <c r="I79" s="64"/>
      <c r="J79" s="64"/>
      <c r="K79" s="64"/>
      <c r="L79" s="64"/>
      <c r="M79" s="66">
        <v>2583.1999999999998</v>
      </c>
      <c r="N79" s="32"/>
      <c r="O79" s="32"/>
      <c r="P79" s="32"/>
      <c r="Q79" s="32"/>
      <c r="R79" s="66">
        <v>2591</v>
      </c>
      <c r="S79" s="66">
        <f t="shared" si="1"/>
        <v>100.30195106844224</v>
      </c>
    </row>
    <row r="80" spans="1:19" ht="15.75">
      <c r="A80" s="80">
        <f t="shared" si="0"/>
        <v>63</v>
      </c>
      <c r="B80" s="96" t="s">
        <v>474</v>
      </c>
      <c r="C80" s="96" t="s">
        <v>601</v>
      </c>
      <c r="D80" s="96" t="s">
        <v>476</v>
      </c>
      <c r="E80" s="96" t="s">
        <v>477</v>
      </c>
      <c r="F80" s="96" t="s">
        <v>474</v>
      </c>
      <c r="G80" s="97" t="s">
        <v>602</v>
      </c>
      <c r="H80" s="96" t="s">
        <v>479</v>
      </c>
      <c r="I80" s="96" t="s">
        <v>601</v>
      </c>
      <c r="J80" s="96" t="s">
        <v>479</v>
      </c>
      <c r="K80" s="96" t="s">
        <v>479</v>
      </c>
      <c r="L80" s="96" t="s">
        <v>479</v>
      </c>
      <c r="M80" s="98">
        <f>M81+M102+M99</f>
        <v>644183.60000000009</v>
      </c>
      <c r="N80" s="99">
        <v>37963000</v>
      </c>
      <c r="O80" s="99">
        <v>42144000</v>
      </c>
      <c r="P80" s="99">
        <v>18126000</v>
      </c>
      <c r="Q80" s="99">
        <v>8143400</v>
      </c>
      <c r="R80" s="98">
        <f>R81+R102+R99</f>
        <v>149789.79999999999</v>
      </c>
      <c r="S80" s="100">
        <f t="shared" si="1"/>
        <v>23.252656540775014</v>
      </c>
    </row>
    <row r="81" spans="1:19" ht="24">
      <c r="A81" s="80">
        <f t="shared" si="0"/>
        <v>64</v>
      </c>
      <c r="B81" s="63" t="s">
        <v>474</v>
      </c>
      <c r="C81" s="63" t="s">
        <v>603</v>
      </c>
      <c r="D81" s="63" t="s">
        <v>476</v>
      </c>
      <c r="E81" s="63" t="s">
        <v>477</v>
      </c>
      <c r="F81" s="63" t="s">
        <v>474</v>
      </c>
      <c r="G81" s="22" t="s">
        <v>604</v>
      </c>
      <c r="H81" s="63" t="s">
        <v>479</v>
      </c>
      <c r="I81" s="63" t="s">
        <v>603</v>
      </c>
      <c r="J81" s="63" t="s">
        <v>479</v>
      </c>
      <c r="K81" s="63" t="s">
        <v>479</v>
      </c>
      <c r="L81" s="63" t="s">
        <v>479</v>
      </c>
      <c r="M81" s="23">
        <f>M82+M87+M91+M97</f>
        <v>647383.80000000005</v>
      </c>
      <c r="N81" s="58">
        <v>37963000</v>
      </c>
      <c r="O81" s="58">
        <v>42144000</v>
      </c>
      <c r="P81" s="58">
        <v>18126000</v>
      </c>
      <c r="Q81" s="58">
        <v>8143400</v>
      </c>
      <c r="R81" s="23">
        <f>R82+R87+R91+R97</f>
        <v>152990</v>
      </c>
      <c r="S81" s="23">
        <f t="shared" si="1"/>
        <v>23.632040220963205</v>
      </c>
    </row>
    <row r="82" spans="1:19" ht="28.5">
      <c r="A82" s="80">
        <f t="shared" si="0"/>
        <v>65</v>
      </c>
      <c r="B82" s="25" t="s">
        <v>596</v>
      </c>
      <c r="C82" s="25" t="s">
        <v>605</v>
      </c>
      <c r="D82" s="25" t="s">
        <v>476</v>
      </c>
      <c r="E82" s="25" t="s">
        <v>477</v>
      </c>
      <c r="F82" s="25" t="s">
        <v>606</v>
      </c>
      <c r="G82" s="81" t="s">
        <v>607</v>
      </c>
      <c r="H82" s="53" t="s">
        <v>479</v>
      </c>
      <c r="I82" s="53" t="s">
        <v>605</v>
      </c>
      <c r="J82" s="53" t="s">
        <v>479</v>
      </c>
      <c r="K82" s="53" t="s">
        <v>479</v>
      </c>
      <c r="L82" s="53" t="s">
        <v>479</v>
      </c>
      <c r="M82" s="27">
        <f>M83+M85</f>
        <v>274872.7</v>
      </c>
      <c r="N82" s="39">
        <v>37963000</v>
      </c>
      <c r="O82" s="39">
        <v>42144000</v>
      </c>
      <c r="P82" s="39">
        <v>18126000</v>
      </c>
      <c r="Q82" s="39">
        <v>8143400</v>
      </c>
      <c r="R82" s="27">
        <f>R83+R85</f>
        <v>84543.8</v>
      </c>
      <c r="S82" s="27">
        <f t="shared" ref="S82:S96" si="2">R82/M82*100</f>
        <v>30.75743789761588</v>
      </c>
    </row>
    <row r="83" spans="1:19">
      <c r="A83" s="80">
        <f t="shared" si="0"/>
        <v>66</v>
      </c>
      <c r="B83" s="25" t="s">
        <v>596</v>
      </c>
      <c r="C83" s="25" t="s">
        <v>608</v>
      </c>
      <c r="D83" s="25" t="s">
        <v>476</v>
      </c>
      <c r="E83" s="25" t="s">
        <v>477</v>
      </c>
      <c r="F83" s="25" t="s">
        <v>606</v>
      </c>
      <c r="G83" s="26" t="s">
        <v>609</v>
      </c>
      <c r="H83" s="25"/>
      <c r="I83" s="25"/>
      <c r="J83" s="25"/>
      <c r="K83" s="25"/>
      <c r="L83" s="25"/>
      <c r="M83" s="27">
        <f>M84</f>
        <v>224622</v>
      </c>
      <c r="N83" s="39"/>
      <c r="O83" s="39"/>
      <c r="P83" s="39"/>
      <c r="Q83" s="39"/>
      <c r="R83" s="27">
        <f>R84</f>
        <v>71981.100000000006</v>
      </c>
      <c r="S83" s="27">
        <f t="shared" si="2"/>
        <v>32.045436333039504</v>
      </c>
    </row>
    <row r="84" spans="1:19" ht="24">
      <c r="A84" s="80">
        <f t="shared" ref="A84:A102" si="3">A83+1</f>
        <v>67</v>
      </c>
      <c r="B84" s="29" t="s">
        <v>596</v>
      </c>
      <c r="C84" s="29" t="s">
        <v>608</v>
      </c>
      <c r="D84" s="29" t="s">
        <v>515</v>
      </c>
      <c r="E84" s="29" t="s">
        <v>647</v>
      </c>
      <c r="F84" s="29" t="s">
        <v>606</v>
      </c>
      <c r="G84" s="30" t="s">
        <v>610</v>
      </c>
      <c r="H84" s="29" t="s">
        <v>479</v>
      </c>
      <c r="I84" s="29" t="s">
        <v>608</v>
      </c>
      <c r="J84" s="29" t="s">
        <v>479</v>
      </c>
      <c r="K84" s="29" t="s">
        <v>479</v>
      </c>
      <c r="L84" s="29" t="s">
        <v>479</v>
      </c>
      <c r="M84" s="31">
        <v>224622</v>
      </c>
      <c r="N84" s="39">
        <v>37963000</v>
      </c>
      <c r="O84" s="39">
        <v>42144000</v>
      </c>
      <c r="P84" s="39">
        <v>18126000</v>
      </c>
      <c r="Q84" s="39">
        <v>8143400</v>
      </c>
      <c r="R84" s="31">
        <v>71981.100000000006</v>
      </c>
      <c r="S84" s="31">
        <f t="shared" si="2"/>
        <v>32.045436333039504</v>
      </c>
    </row>
    <row r="85" spans="1:19" ht="24">
      <c r="A85" s="80">
        <f t="shared" si="3"/>
        <v>68</v>
      </c>
      <c r="B85" s="25" t="s">
        <v>596</v>
      </c>
      <c r="C85" s="25" t="s">
        <v>611</v>
      </c>
      <c r="D85" s="25" t="s">
        <v>476</v>
      </c>
      <c r="E85" s="25" t="s">
        <v>477</v>
      </c>
      <c r="F85" s="25" t="s">
        <v>606</v>
      </c>
      <c r="G85" s="26" t="s">
        <v>612</v>
      </c>
      <c r="H85" s="25"/>
      <c r="I85" s="25"/>
      <c r="J85" s="25"/>
      <c r="K85" s="25"/>
      <c r="L85" s="25"/>
      <c r="M85" s="27">
        <f>M86</f>
        <v>50250.7</v>
      </c>
      <c r="N85" s="39"/>
      <c r="O85" s="39"/>
      <c r="P85" s="39"/>
      <c r="Q85" s="39"/>
      <c r="R85" s="27">
        <f>R86</f>
        <v>12562.7</v>
      </c>
      <c r="S85" s="27">
        <f t="shared" si="2"/>
        <v>25.00004975055074</v>
      </c>
    </row>
    <row r="86" spans="1:19" ht="24">
      <c r="A86" s="80">
        <f t="shared" si="3"/>
        <v>69</v>
      </c>
      <c r="B86" s="29" t="s">
        <v>596</v>
      </c>
      <c r="C86" s="29" t="s">
        <v>611</v>
      </c>
      <c r="D86" s="29" t="s">
        <v>515</v>
      </c>
      <c r="E86" s="29" t="s">
        <v>477</v>
      </c>
      <c r="F86" s="29" t="s">
        <v>606</v>
      </c>
      <c r="G86" s="30" t="s">
        <v>613</v>
      </c>
      <c r="H86" s="29"/>
      <c r="I86" s="29"/>
      <c r="J86" s="29"/>
      <c r="K86" s="29"/>
      <c r="L86" s="29"/>
      <c r="M86" s="31">
        <v>50250.7</v>
      </c>
      <c r="N86" s="39"/>
      <c r="O86" s="39"/>
      <c r="P86" s="39"/>
      <c r="Q86" s="39"/>
      <c r="R86" s="31">
        <v>12562.7</v>
      </c>
      <c r="S86" s="31">
        <v>0</v>
      </c>
    </row>
    <row r="87" spans="1:19" ht="42.75">
      <c r="A87" s="80">
        <f t="shared" si="3"/>
        <v>70</v>
      </c>
      <c r="B87" s="25" t="s">
        <v>596</v>
      </c>
      <c r="C87" s="25" t="s">
        <v>614</v>
      </c>
      <c r="D87" s="25" t="s">
        <v>476</v>
      </c>
      <c r="E87" s="25" t="s">
        <v>477</v>
      </c>
      <c r="F87" s="25" t="s">
        <v>606</v>
      </c>
      <c r="G87" s="81" t="s">
        <v>615</v>
      </c>
      <c r="H87" s="53" t="s">
        <v>479</v>
      </c>
      <c r="I87" s="53" t="s">
        <v>616</v>
      </c>
      <c r="J87" s="53" t="s">
        <v>479</v>
      </c>
      <c r="K87" s="53" t="s">
        <v>479</v>
      </c>
      <c r="L87" s="53" t="s">
        <v>479</v>
      </c>
      <c r="M87" s="34">
        <f>M89+M90</f>
        <v>80102.7</v>
      </c>
      <c r="N87" s="39">
        <v>0</v>
      </c>
      <c r="O87" s="39">
        <v>2644080</v>
      </c>
      <c r="P87" s="39">
        <v>1983570</v>
      </c>
      <c r="Q87" s="39">
        <v>1074700</v>
      </c>
      <c r="R87" s="34">
        <f>R89+R90</f>
        <v>4838.7</v>
      </c>
      <c r="S87" s="27">
        <f t="shared" si="2"/>
        <v>6.0406203536210388</v>
      </c>
    </row>
    <row r="88" spans="1:19">
      <c r="A88" s="80">
        <f t="shared" si="3"/>
        <v>71</v>
      </c>
      <c r="B88" s="25"/>
      <c r="C88" s="25"/>
      <c r="D88" s="25"/>
      <c r="E88" s="25"/>
      <c r="F88" s="25"/>
      <c r="G88" s="90" t="s">
        <v>642</v>
      </c>
      <c r="H88" s="53"/>
      <c r="I88" s="53"/>
      <c r="J88" s="53"/>
      <c r="K88" s="53"/>
      <c r="L88" s="53"/>
      <c r="M88" s="34"/>
      <c r="N88" s="39"/>
      <c r="O88" s="39"/>
      <c r="P88" s="39"/>
      <c r="Q88" s="39"/>
      <c r="R88" s="34"/>
      <c r="S88" s="27"/>
    </row>
    <row r="89" spans="1:19" ht="96">
      <c r="A89" s="80">
        <f t="shared" si="3"/>
        <v>72</v>
      </c>
      <c r="B89" s="29" t="s">
        <v>596</v>
      </c>
      <c r="C89" s="29" t="s">
        <v>617</v>
      </c>
      <c r="D89" s="29" t="s">
        <v>515</v>
      </c>
      <c r="E89" s="29" t="s">
        <v>648</v>
      </c>
      <c r="F89" s="29" t="s">
        <v>606</v>
      </c>
      <c r="G89" s="101" t="s">
        <v>649</v>
      </c>
      <c r="H89" s="53"/>
      <c r="I89" s="53"/>
      <c r="J89" s="53"/>
      <c r="K89" s="53"/>
      <c r="L89" s="53"/>
      <c r="M89" s="41">
        <v>51747.6</v>
      </c>
      <c r="N89" s="39"/>
      <c r="O89" s="39"/>
      <c r="P89" s="39"/>
      <c r="Q89" s="39"/>
      <c r="R89" s="34"/>
      <c r="S89" s="27"/>
    </row>
    <row r="90" spans="1:19">
      <c r="A90" s="80">
        <f t="shared" si="3"/>
        <v>73</v>
      </c>
      <c r="B90" s="29" t="s">
        <v>596</v>
      </c>
      <c r="C90" s="29" t="s">
        <v>617</v>
      </c>
      <c r="D90" s="29" t="s">
        <v>515</v>
      </c>
      <c r="E90" s="29" t="s">
        <v>477</v>
      </c>
      <c r="F90" s="29" t="s">
        <v>606</v>
      </c>
      <c r="G90" s="30" t="s">
        <v>618</v>
      </c>
      <c r="H90" s="25"/>
      <c r="I90" s="25"/>
      <c r="J90" s="25"/>
      <c r="K90" s="25"/>
      <c r="L90" s="25"/>
      <c r="M90" s="41">
        <v>28355.1</v>
      </c>
      <c r="N90" s="39"/>
      <c r="O90" s="39"/>
      <c r="P90" s="39"/>
      <c r="Q90" s="39"/>
      <c r="R90" s="41">
        <v>4838.7</v>
      </c>
      <c r="S90" s="31">
        <f t="shared" si="2"/>
        <v>17.064655035602062</v>
      </c>
    </row>
    <row r="91" spans="1:19" ht="28.5">
      <c r="A91" s="80">
        <f t="shared" si="3"/>
        <v>74</v>
      </c>
      <c r="B91" s="25" t="s">
        <v>596</v>
      </c>
      <c r="C91" s="25" t="s">
        <v>619</v>
      </c>
      <c r="D91" s="25" t="s">
        <v>476</v>
      </c>
      <c r="E91" s="25" t="s">
        <v>477</v>
      </c>
      <c r="F91" s="25" t="s">
        <v>606</v>
      </c>
      <c r="G91" s="81" t="s">
        <v>620</v>
      </c>
      <c r="H91" s="25" t="s">
        <v>479</v>
      </c>
      <c r="I91" s="25" t="s">
        <v>614</v>
      </c>
      <c r="J91" s="25" t="s">
        <v>479</v>
      </c>
      <c r="K91" s="25" t="s">
        <v>479</v>
      </c>
      <c r="L91" s="25" t="s">
        <v>479</v>
      </c>
      <c r="M91" s="27">
        <f>M93+M94+M95+M96</f>
        <v>292377.7</v>
      </c>
      <c r="N91" s="39"/>
      <c r="O91" s="39"/>
      <c r="P91" s="39"/>
      <c r="Q91" s="39"/>
      <c r="R91" s="27">
        <f>R93+R94+R95+R96</f>
        <v>63607.5</v>
      </c>
      <c r="S91" s="27">
        <f t="shared" si="2"/>
        <v>21.755250143906324</v>
      </c>
    </row>
    <row r="92" spans="1:19">
      <c r="A92" s="80">
        <f t="shared" si="3"/>
        <v>75</v>
      </c>
      <c r="B92" s="25"/>
      <c r="C92" s="25"/>
      <c r="D92" s="25"/>
      <c r="E92" s="25"/>
      <c r="F92" s="25"/>
      <c r="G92" s="90" t="s">
        <v>642</v>
      </c>
      <c r="H92" s="25"/>
      <c r="I92" s="25"/>
      <c r="J92" s="25"/>
      <c r="K92" s="25"/>
      <c r="L92" s="25"/>
      <c r="M92" s="27"/>
      <c r="N92" s="39"/>
      <c r="O92" s="39"/>
      <c r="P92" s="39"/>
      <c r="Q92" s="39"/>
      <c r="R92" s="27"/>
      <c r="S92" s="27"/>
    </row>
    <row r="93" spans="1:19" ht="36">
      <c r="A93" s="80">
        <f t="shared" si="3"/>
        <v>76</v>
      </c>
      <c r="B93" s="29" t="s">
        <v>596</v>
      </c>
      <c r="C93" s="29" t="s">
        <v>621</v>
      </c>
      <c r="D93" s="29" t="s">
        <v>515</v>
      </c>
      <c r="E93" s="29" t="s">
        <v>477</v>
      </c>
      <c r="F93" s="29" t="s">
        <v>606</v>
      </c>
      <c r="G93" s="30" t="s">
        <v>622</v>
      </c>
      <c r="H93" s="29"/>
      <c r="I93" s="29"/>
      <c r="J93" s="29"/>
      <c r="K93" s="29"/>
      <c r="L93" s="29"/>
      <c r="M93" s="41">
        <v>2174.4</v>
      </c>
      <c r="N93" s="39"/>
      <c r="O93" s="39"/>
      <c r="P93" s="39"/>
      <c r="Q93" s="39"/>
      <c r="R93" s="41">
        <v>543.6</v>
      </c>
      <c r="S93" s="31">
        <f t="shared" si="2"/>
        <v>25</v>
      </c>
    </row>
    <row r="94" spans="1:19" ht="24">
      <c r="A94" s="80">
        <f t="shared" si="3"/>
        <v>77</v>
      </c>
      <c r="B94" s="29" t="s">
        <v>596</v>
      </c>
      <c r="C94" s="29" t="s">
        <v>623</v>
      </c>
      <c r="D94" s="29" t="s">
        <v>515</v>
      </c>
      <c r="E94" s="29" t="s">
        <v>477</v>
      </c>
      <c r="F94" s="29" t="s">
        <v>606</v>
      </c>
      <c r="G94" s="30" t="s">
        <v>624</v>
      </c>
      <c r="H94" s="29"/>
      <c r="I94" s="29"/>
      <c r="J94" s="29"/>
      <c r="K94" s="29"/>
      <c r="L94" s="29"/>
      <c r="M94" s="31">
        <v>289455.8</v>
      </c>
      <c r="N94" s="39"/>
      <c r="O94" s="39"/>
      <c r="P94" s="39"/>
      <c r="Q94" s="39"/>
      <c r="R94" s="31">
        <v>63034.5</v>
      </c>
      <c r="S94" s="31">
        <f t="shared" si="2"/>
        <v>21.77689996192856</v>
      </c>
    </row>
    <row r="95" spans="1:19" ht="72">
      <c r="A95" s="80">
        <f t="shared" si="3"/>
        <v>78</v>
      </c>
      <c r="B95" s="29" t="s">
        <v>596</v>
      </c>
      <c r="C95" s="29" t="s">
        <v>625</v>
      </c>
      <c r="D95" s="29" t="s">
        <v>515</v>
      </c>
      <c r="E95" s="29" t="s">
        <v>477</v>
      </c>
      <c r="F95" s="29" t="s">
        <v>606</v>
      </c>
      <c r="G95" s="101" t="s">
        <v>650</v>
      </c>
      <c r="H95" s="29"/>
      <c r="I95" s="29"/>
      <c r="J95" s="29"/>
      <c r="K95" s="29"/>
      <c r="L95" s="29"/>
      <c r="M95" s="41">
        <v>698.5</v>
      </c>
      <c r="N95" s="39"/>
      <c r="O95" s="39"/>
      <c r="P95" s="39"/>
      <c r="Q95" s="39"/>
      <c r="R95" s="41"/>
      <c r="S95" s="31">
        <f t="shared" si="2"/>
        <v>0</v>
      </c>
    </row>
    <row r="96" spans="1:19" ht="84">
      <c r="A96" s="80">
        <f t="shared" si="3"/>
        <v>79</v>
      </c>
      <c r="B96" s="29" t="s">
        <v>596</v>
      </c>
      <c r="C96" s="29" t="s">
        <v>626</v>
      </c>
      <c r="D96" s="29" t="s">
        <v>515</v>
      </c>
      <c r="E96" s="29" t="s">
        <v>477</v>
      </c>
      <c r="F96" s="29" t="s">
        <v>606</v>
      </c>
      <c r="G96" s="102" t="s">
        <v>651</v>
      </c>
      <c r="H96" s="29"/>
      <c r="I96" s="29"/>
      <c r="J96" s="29"/>
      <c r="K96" s="29"/>
      <c r="L96" s="29"/>
      <c r="M96" s="56">
        <v>49</v>
      </c>
      <c r="N96" s="39"/>
      <c r="O96" s="39"/>
      <c r="P96" s="39"/>
      <c r="Q96" s="39"/>
      <c r="R96" s="41">
        <v>29.4</v>
      </c>
      <c r="S96" s="31">
        <f t="shared" si="2"/>
        <v>60</v>
      </c>
    </row>
    <row r="97" spans="1:19">
      <c r="A97" s="80">
        <f t="shared" si="3"/>
        <v>80</v>
      </c>
      <c r="B97" s="25" t="s">
        <v>474</v>
      </c>
      <c r="C97" s="25" t="s">
        <v>616</v>
      </c>
      <c r="D97" s="25" t="s">
        <v>476</v>
      </c>
      <c r="E97" s="25" t="s">
        <v>477</v>
      </c>
      <c r="F97" s="103" t="s">
        <v>606</v>
      </c>
      <c r="G97" s="104" t="s">
        <v>652</v>
      </c>
      <c r="H97" s="29"/>
      <c r="I97" s="29"/>
      <c r="J97" s="29"/>
      <c r="K97" s="29"/>
      <c r="L97" s="29"/>
      <c r="M97" s="57">
        <f>M98</f>
        <v>30.7</v>
      </c>
      <c r="N97" s="39"/>
      <c r="O97" s="39"/>
      <c r="P97" s="39"/>
      <c r="Q97" s="39"/>
      <c r="R97" s="34"/>
      <c r="S97" s="27"/>
    </row>
    <row r="98" spans="1:19" ht="36">
      <c r="A98" s="80">
        <f t="shared" si="3"/>
        <v>81</v>
      </c>
      <c r="B98" s="29" t="s">
        <v>596</v>
      </c>
      <c r="C98" s="29" t="s">
        <v>653</v>
      </c>
      <c r="D98" s="29" t="s">
        <v>515</v>
      </c>
      <c r="E98" s="29" t="s">
        <v>477</v>
      </c>
      <c r="F98" s="89" t="s">
        <v>606</v>
      </c>
      <c r="G98" s="30" t="s">
        <v>654</v>
      </c>
      <c r="H98" s="29"/>
      <c r="I98" s="29"/>
      <c r="J98" s="29"/>
      <c r="K98" s="29"/>
      <c r="L98" s="29"/>
      <c r="M98" s="56">
        <v>30.7</v>
      </c>
      <c r="N98" s="39"/>
      <c r="O98" s="39"/>
      <c r="P98" s="39"/>
      <c r="Q98" s="39"/>
      <c r="R98" s="41"/>
      <c r="S98" s="31"/>
    </row>
    <row r="99" spans="1:19">
      <c r="A99" s="80">
        <f t="shared" si="3"/>
        <v>82</v>
      </c>
      <c r="B99" s="29" t="s">
        <v>474</v>
      </c>
      <c r="C99" s="29" t="s">
        <v>627</v>
      </c>
      <c r="D99" s="29" t="s">
        <v>476</v>
      </c>
      <c r="E99" s="29" t="s">
        <v>477</v>
      </c>
      <c r="F99" s="103" t="s">
        <v>606</v>
      </c>
      <c r="G99" s="81" t="s">
        <v>628</v>
      </c>
      <c r="H99" s="29"/>
      <c r="I99" s="29"/>
      <c r="J99" s="29"/>
      <c r="K99" s="29"/>
      <c r="L99" s="29"/>
      <c r="M99" s="57">
        <f>M100</f>
        <v>200</v>
      </c>
      <c r="N99" s="39"/>
      <c r="O99" s="39"/>
      <c r="P99" s="39"/>
      <c r="Q99" s="39"/>
      <c r="R99" s="57">
        <f>R100</f>
        <v>200</v>
      </c>
      <c r="S99" s="31">
        <f t="shared" ref="S99:S104" si="4">R99/M99*100</f>
        <v>100</v>
      </c>
    </row>
    <row r="100" spans="1:19">
      <c r="A100" s="80">
        <f t="shared" si="3"/>
        <v>83</v>
      </c>
      <c r="B100" s="29" t="s">
        <v>596</v>
      </c>
      <c r="C100" s="29" t="s">
        <v>629</v>
      </c>
      <c r="D100" s="29" t="s">
        <v>515</v>
      </c>
      <c r="E100" s="29" t="s">
        <v>477</v>
      </c>
      <c r="F100" s="89" t="s">
        <v>606</v>
      </c>
      <c r="G100" s="30" t="s">
        <v>630</v>
      </c>
      <c r="H100" s="29"/>
      <c r="I100" s="29"/>
      <c r="J100" s="29"/>
      <c r="K100" s="29"/>
      <c r="L100" s="29"/>
      <c r="M100" s="56">
        <f>M101</f>
        <v>200</v>
      </c>
      <c r="N100" s="39"/>
      <c r="O100" s="39"/>
      <c r="P100" s="39"/>
      <c r="Q100" s="39"/>
      <c r="R100" s="56">
        <f>R101</f>
        <v>200</v>
      </c>
      <c r="S100" s="31">
        <f t="shared" si="4"/>
        <v>100</v>
      </c>
    </row>
    <row r="101" spans="1:19">
      <c r="A101" s="80">
        <f t="shared" si="3"/>
        <v>84</v>
      </c>
      <c r="B101" s="29" t="s">
        <v>596</v>
      </c>
      <c r="C101" s="29" t="s">
        <v>631</v>
      </c>
      <c r="D101" s="29" t="s">
        <v>515</v>
      </c>
      <c r="E101" s="29" t="s">
        <v>477</v>
      </c>
      <c r="F101" s="89" t="s">
        <v>606</v>
      </c>
      <c r="G101" s="30" t="s">
        <v>630</v>
      </c>
      <c r="H101" s="29"/>
      <c r="I101" s="29"/>
      <c r="J101" s="29"/>
      <c r="K101" s="29"/>
      <c r="L101" s="29"/>
      <c r="M101" s="56">
        <v>200</v>
      </c>
      <c r="N101" s="39"/>
      <c r="O101" s="39"/>
      <c r="P101" s="39"/>
      <c r="Q101" s="39"/>
      <c r="R101" s="41">
        <v>200</v>
      </c>
      <c r="S101" s="31">
        <f t="shared" si="4"/>
        <v>100</v>
      </c>
    </row>
    <row r="102" spans="1:19">
      <c r="A102" s="156">
        <f t="shared" si="3"/>
        <v>85</v>
      </c>
      <c r="B102" s="158" t="s">
        <v>474</v>
      </c>
      <c r="C102" s="159" t="s">
        <v>632</v>
      </c>
      <c r="D102" s="159" t="s">
        <v>476</v>
      </c>
      <c r="E102" s="159" t="s">
        <v>477</v>
      </c>
      <c r="F102" s="159" t="s">
        <v>474</v>
      </c>
      <c r="G102" s="150" t="s">
        <v>633</v>
      </c>
      <c r="H102" s="29"/>
      <c r="I102" s="29"/>
      <c r="J102" s="29"/>
      <c r="K102" s="29"/>
      <c r="L102" s="29"/>
      <c r="M102" s="151">
        <f>M104</f>
        <v>-3400.2</v>
      </c>
      <c r="N102" s="105"/>
      <c r="O102" s="105"/>
      <c r="P102" s="105"/>
      <c r="Q102" s="105"/>
      <c r="R102" s="151">
        <f>R104</f>
        <v>-3400.2</v>
      </c>
      <c r="S102" s="152">
        <f t="shared" si="4"/>
        <v>100</v>
      </c>
    </row>
    <row r="103" spans="1:19">
      <c r="A103" s="157"/>
      <c r="B103" s="158"/>
      <c r="C103" s="159"/>
      <c r="D103" s="159"/>
      <c r="E103" s="159"/>
      <c r="F103" s="159"/>
      <c r="G103" s="150"/>
      <c r="H103" s="29"/>
      <c r="I103" s="29"/>
      <c r="J103" s="29"/>
      <c r="K103" s="29"/>
      <c r="L103" s="29"/>
      <c r="M103" s="151"/>
      <c r="N103" s="105"/>
      <c r="O103" s="105"/>
      <c r="P103" s="105"/>
      <c r="Q103" s="105"/>
      <c r="R103" s="151"/>
      <c r="S103" s="153"/>
    </row>
    <row r="104" spans="1:19" ht="38.25">
      <c r="A104" s="80">
        <v>86</v>
      </c>
      <c r="B104" s="29" t="s">
        <v>596</v>
      </c>
      <c r="C104" s="29" t="s">
        <v>634</v>
      </c>
      <c r="D104" s="29" t="s">
        <v>515</v>
      </c>
      <c r="E104" s="29" t="s">
        <v>477</v>
      </c>
      <c r="F104" s="29" t="s">
        <v>606</v>
      </c>
      <c r="G104" s="106" t="s">
        <v>635</v>
      </c>
      <c r="H104" s="29"/>
      <c r="I104" s="29"/>
      <c r="J104" s="29"/>
      <c r="K104" s="29"/>
      <c r="L104" s="29"/>
      <c r="M104" s="41">
        <v>-3400.2</v>
      </c>
      <c r="N104" s="107"/>
      <c r="O104" s="107"/>
      <c r="P104" s="107"/>
      <c r="Q104" s="107"/>
      <c r="R104" s="41">
        <v>-3400.2</v>
      </c>
      <c r="S104" s="31">
        <f t="shared" si="4"/>
        <v>100</v>
      </c>
    </row>
    <row r="105" spans="1:19" ht="15.75">
      <c r="A105" s="80">
        <v>87</v>
      </c>
      <c r="B105" s="108"/>
      <c r="C105" s="108"/>
      <c r="D105" s="108"/>
      <c r="E105" s="108"/>
      <c r="F105" s="109"/>
      <c r="G105" s="110" t="s">
        <v>636</v>
      </c>
      <c r="H105" s="109"/>
      <c r="I105" s="109"/>
      <c r="J105" s="109"/>
      <c r="K105" s="109"/>
      <c r="L105" s="109"/>
      <c r="M105" s="111">
        <f>M18+M80</f>
        <v>757582.40000000014</v>
      </c>
      <c r="N105" s="112"/>
      <c r="O105" s="112"/>
      <c r="P105" s="112"/>
      <c r="Q105" s="112"/>
      <c r="R105" s="111">
        <f>R18+R80</f>
        <v>184586</v>
      </c>
      <c r="S105" s="113">
        <f>R105/M105*100</f>
        <v>24.365138366466798</v>
      </c>
    </row>
  </sheetData>
  <mergeCells count="23">
    <mergeCell ref="R14:R16"/>
    <mergeCell ref="S14:S16"/>
    <mergeCell ref="B5:S5"/>
    <mergeCell ref="A1:S1"/>
    <mergeCell ref="A2:S2"/>
    <mergeCell ref="A3:S3"/>
    <mergeCell ref="A4:S4"/>
    <mergeCell ref="G102:G103"/>
    <mergeCell ref="M102:M103"/>
    <mergeCell ref="R102:R103"/>
    <mergeCell ref="S102:S103"/>
    <mergeCell ref="A8:S8"/>
    <mergeCell ref="A10:S10"/>
    <mergeCell ref="A102:A103"/>
    <mergeCell ref="B102:B103"/>
    <mergeCell ref="C102:C103"/>
    <mergeCell ref="D102:D103"/>
    <mergeCell ref="E102:E103"/>
    <mergeCell ref="F102:F103"/>
    <mergeCell ref="A14:A16"/>
    <mergeCell ref="B14:F16"/>
    <mergeCell ref="G14:G16"/>
    <mergeCell ref="M14:M16"/>
  </mergeCells>
  <pageMargins left="0.70866141732283472" right="0.31496062992125984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6"/>
  <sheetViews>
    <sheetView topLeftCell="A325" workbookViewId="0">
      <selection activeCell="A440" sqref="A440"/>
    </sheetView>
  </sheetViews>
  <sheetFormatPr defaultRowHeight="12"/>
  <cols>
    <col min="1" max="1" width="3.42578125" style="114" customWidth="1"/>
    <col min="2" max="2" width="40.140625" style="114" customWidth="1"/>
    <col min="3" max="3" width="8" style="114" customWidth="1"/>
    <col min="4" max="4" width="7" style="114" customWidth="1"/>
    <col min="5" max="5" width="8.5703125" style="114" customWidth="1"/>
    <col min="6" max="6" width="9.7109375" style="114" customWidth="1"/>
    <col min="7" max="7" width="10.140625" style="114" customWidth="1"/>
    <col min="8" max="8" width="6.140625" style="114" customWidth="1"/>
    <col min="9" max="16384" width="9.140625" style="114"/>
  </cols>
  <sheetData>
    <row r="1" spans="1:10" ht="15.75">
      <c r="A1" s="174" t="s">
        <v>729</v>
      </c>
      <c r="B1" s="174"/>
      <c r="C1" s="174"/>
      <c r="D1" s="174"/>
      <c r="E1" s="174"/>
      <c r="F1" s="174"/>
      <c r="G1" s="174"/>
      <c r="H1" s="174"/>
    </row>
    <row r="3" spans="1:10" ht="15">
      <c r="A3" s="177" t="s">
        <v>728</v>
      </c>
      <c r="B3" s="177"/>
      <c r="C3" s="177"/>
      <c r="D3" s="177"/>
      <c r="E3" s="177"/>
      <c r="F3" s="177"/>
      <c r="G3" s="177"/>
      <c r="H3" s="177"/>
    </row>
    <row r="4" spans="1:10" ht="15">
      <c r="A4" s="177" t="s">
        <v>655</v>
      </c>
      <c r="B4" s="177"/>
      <c r="C4" s="177"/>
      <c r="D4" s="177"/>
      <c r="E4" s="177"/>
      <c r="F4" s="177"/>
      <c r="G4" s="177"/>
      <c r="H4" s="177"/>
    </row>
    <row r="5" spans="1:10" ht="15">
      <c r="A5" s="177" t="s">
        <v>656</v>
      </c>
      <c r="B5" s="177"/>
      <c r="C5" s="177"/>
      <c r="D5" s="177"/>
      <c r="E5" s="177"/>
      <c r="F5" s="177"/>
      <c r="G5" s="177"/>
      <c r="H5" s="177"/>
    </row>
    <row r="6" spans="1:10" ht="12.75">
      <c r="A6" s="178"/>
      <c r="B6" s="178"/>
      <c r="C6" s="178"/>
      <c r="D6" s="178"/>
      <c r="E6" s="178"/>
      <c r="F6" s="178"/>
    </row>
    <row r="7" spans="1:10">
      <c r="A7" s="115"/>
      <c r="B7" s="116"/>
      <c r="C7" s="116"/>
      <c r="D7" s="116"/>
      <c r="E7" s="116"/>
      <c r="F7" s="116"/>
    </row>
    <row r="8" spans="1:10">
      <c r="A8" s="115"/>
      <c r="B8" s="116"/>
      <c r="C8" s="116"/>
      <c r="D8" s="116"/>
      <c r="E8" s="116"/>
      <c r="F8" s="117"/>
      <c r="G8" s="175" t="s">
        <v>407</v>
      </c>
      <c r="H8" s="175"/>
    </row>
    <row r="9" spans="1:10">
      <c r="A9" s="179" t="s">
        <v>0</v>
      </c>
      <c r="B9" s="181" t="s">
        <v>1</v>
      </c>
      <c r="C9" s="181" t="s">
        <v>408</v>
      </c>
      <c r="D9" s="183" t="s">
        <v>2</v>
      </c>
      <c r="E9" s="185" t="s">
        <v>657</v>
      </c>
      <c r="F9" s="181" t="s">
        <v>725</v>
      </c>
      <c r="G9" s="176" t="s">
        <v>658</v>
      </c>
      <c r="H9" s="176" t="s">
        <v>3</v>
      </c>
    </row>
    <row r="10" spans="1:10" ht="27.75" customHeight="1">
      <c r="A10" s="180"/>
      <c r="B10" s="182"/>
      <c r="C10" s="182"/>
      <c r="D10" s="184"/>
      <c r="E10" s="186"/>
      <c r="F10" s="182"/>
      <c r="G10" s="176"/>
      <c r="H10" s="176"/>
    </row>
    <row r="11" spans="1:10">
      <c r="A11" s="118" t="s">
        <v>659</v>
      </c>
      <c r="B11" s="119" t="s">
        <v>409</v>
      </c>
      <c r="C11" s="119" t="s">
        <v>410</v>
      </c>
      <c r="D11" s="120" t="s">
        <v>411</v>
      </c>
      <c r="E11" s="121" t="s">
        <v>412</v>
      </c>
      <c r="F11" s="119" t="s">
        <v>413</v>
      </c>
      <c r="G11" s="122">
        <v>7</v>
      </c>
      <c r="H11" s="122">
        <v>8</v>
      </c>
    </row>
    <row r="12" spans="1:10" ht="24">
      <c r="A12" s="123" t="s">
        <v>659</v>
      </c>
      <c r="B12" s="124" t="s">
        <v>4</v>
      </c>
      <c r="C12" s="123" t="s">
        <v>5</v>
      </c>
      <c r="D12" s="123"/>
      <c r="E12" s="123"/>
      <c r="F12" s="125">
        <f>463095.5+605+6507.6</f>
        <v>470208.1</v>
      </c>
      <c r="G12" s="126">
        <v>109673.60000000001</v>
      </c>
      <c r="H12" s="126">
        <f>G12/F12*100</f>
        <v>23.324481224377038</v>
      </c>
      <c r="I12" s="127"/>
      <c r="J12" s="127"/>
    </row>
    <row r="13" spans="1:10" ht="22.5">
      <c r="A13" s="128">
        <f>A12+1</f>
        <v>2</v>
      </c>
      <c r="B13" s="129" t="s">
        <v>660</v>
      </c>
      <c r="C13" s="130" t="s">
        <v>6</v>
      </c>
      <c r="D13" s="130"/>
      <c r="E13" s="130"/>
      <c r="F13" s="131">
        <f>437932.8+605+6507.6</f>
        <v>445045.39999999997</v>
      </c>
      <c r="G13" s="132">
        <v>106238.3</v>
      </c>
      <c r="H13" s="132">
        <f t="shared" ref="H13:H93" si="0">G13/F13*100</f>
        <v>23.871339867797758</v>
      </c>
    </row>
    <row r="14" spans="1:10" ht="78.75">
      <c r="A14" s="128">
        <f t="shared" ref="A14:A77" si="1">A13+1</f>
        <v>3</v>
      </c>
      <c r="B14" s="133" t="s">
        <v>661</v>
      </c>
      <c r="C14" s="130" t="s">
        <v>7</v>
      </c>
      <c r="D14" s="130"/>
      <c r="E14" s="130"/>
      <c r="F14" s="131">
        <f>F15+F19+F23+F27</f>
        <v>6507.5999999999995</v>
      </c>
      <c r="G14" s="132"/>
      <c r="H14" s="132">
        <f t="shared" si="0"/>
        <v>0</v>
      </c>
    </row>
    <row r="15" spans="1:10" ht="56.25">
      <c r="A15" s="128">
        <f t="shared" si="1"/>
        <v>4</v>
      </c>
      <c r="B15" s="129" t="s">
        <v>12</v>
      </c>
      <c r="C15" s="130" t="s">
        <v>7</v>
      </c>
      <c r="D15" s="130" t="s">
        <v>13</v>
      </c>
      <c r="E15" s="130"/>
      <c r="F15" s="131">
        <v>1804.6</v>
      </c>
      <c r="G15" s="132"/>
      <c r="H15" s="132">
        <f t="shared" si="0"/>
        <v>0</v>
      </c>
    </row>
    <row r="16" spans="1:10">
      <c r="A16" s="128">
        <f t="shared" si="1"/>
        <v>5</v>
      </c>
      <c r="B16" s="129" t="s">
        <v>14</v>
      </c>
      <c r="C16" s="130" t="s">
        <v>7</v>
      </c>
      <c r="D16" s="130" t="s">
        <v>15</v>
      </c>
      <c r="E16" s="130"/>
      <c r="F16" s="131">
        <v>1804.6</v>
      </c>
      <c r="G16" s="132"/>
      <c r="H16" s="132">
        <f t="shared" si="0"/>
        <v>0</v>
      </c>
    </row>
    <row r="17" spans="1:8">
      <c r="A17" s="128">
        <f t="shared" si="1"/>
        <v>6</v>
      </c>
      <c r="B17" s="129" t="s">
        <v>8</v>
      </c>
      <c r="C17" s="130" t="s">
        <v>7</v>
      </c>
      <c r="D17" s="130" t="s">
        <v>15</v>
      </c>
      <c r="E17" s="130" t="s">
        <v>9</v>
      </c>
      <c r="F17" s="131">
        <v>1804.6</v>
      </c>
      <c r="G17" s="132"/>
      <c r="H17" s="132">
        <f t="shared" si="0"/>
        <v>0</v>
      </c>
    </row>
    <row r="18" spans="1:8">
      <c r="A18" s="128">
        <f t="shared" si="1"/>
        <v>7</v>
      </c>
      <c r="B18" s="129" t="s">
        <v>10</v>
      </c>
      <c r="C18" s="130" t="s">
        <v>7</v>
      </c>
      <c r="D18" s="130" t="s">
        <v>15</v>
      </c>
      <c r="E18" s="130" t="s">
        <v>11</v>
      </c>
      <c r="F18" s="131">
        <v>1804.6</v>
      </c>
      <c r="G18" s="132"/>
      <c r="H18" s="132">
        <f t="shared" si="0"/>
        <v>0</v>
      </c>
    </row>
    <row r="19" spans="1:8" ht="22.5">
      <c r="A19" s="128">
        <f t="shared" si="1"/>
        <v>8</v>
      </c>
      <c r="B19" s="129" t="s">
        <v>16</v>
      </c>
      <c r="C19" s="130" t="s">
        <v>7</v>
      </c>
      <c r="D19" s="130" t="s">
        <v>17</v>
      </c>
      <c r="E19" s="130"/>
      <c r="F19" s="131">
        <v>1311.6</v>
      </c>
      <c r="G19" s="132"/>
      <c r="H19" s="132">
        <f t="shared" si="0"/>
        <v>0</v>
      </c>
    </row>
    <row r="20" spans="1:8">
      <c r="A20" s="128">
        <f t="shared" si="1"/>
        <v>9</v>
      </c>
      <c r="B20" s="129" t="s">
        <v>18</v>
      </c>
      <c r="C20" s="130" t="s">
        <v>7</v>
      </c>
      <c r="D20" s="130" t="s">
        <v>19</v>
      </c>
      <c r="E20" s="130"/>
      <c r="F20" s="131">
        <v>1311.6</v>
      </c>
      <c r="G20" s="132"/>
      <c r="H20" s="132"/>
    </row>
    <row r="21" spans="1:8">
      <c r="A21" s="128">
        <f t="shared" si="1"/>
        <v>10</v>
      </c>
      <c r="B21" s="129" t="s">
        <v>8</v>
      </c>
      <c r="C21" s="130" t="s">
        <v>7</v>
      </c>
      <c r="D21" s="130" t="s">
        <v>19</v>
      </c>
      <c r="E21" s="130" t="s">
        <v>9</v>
      </c>
      <c r="F21" s="131">
        <v>1311.6</v>
      </c>
      <c r="G21" s="132"/>
      <c r="H21" s="132">
        <f t="shared" si="0"/>
        <v>0</v>
      </c>
    </row>
    <row r="22" spans="1:8">
      <c r="A22" s="128">
        <f t="shared" si="1"/>
        <v>11</v>
      </c>
      <c r="B22" s="129" t="s">
        <v>10</v>
      </c>
      <c r="C22" s="130" t="s">
        <v>7</v>
      </c>
      <c r="D22" s="130" t="s">
        <v>19</v>
      </c>
      <c r="E22" s="130" t="s">
        <v>11</v>
      </c>
      <c r="F22" s="131">
        <v>1311.6</v>
      </c>
      <c r="G22" s="132"/>
      <c r="H22" s="132">
        <f t="shared" si="0"/>
        <v>0</v>
      </c>
    </row>
    <row r="23" spans="1:8" ht="56.25">
      <c r="A23" s="128">
        <f t="shared" si="1"/>
        <v>12</v>
      </c>
      <c r="B23" s="129" t="s">
        <v>12</v>
      </c>
      <c r="C23" s="130" t="s">
        <v>7</v>
      </c>
      <c r="D23" s="130" t="s">
        <v>13</v>
      </c>
      <c r="E23" s="130"/>
      <c r="F23" s="131">
        <v>425.2</v>
      </c>
      <c r="G23" s="132"/>
      <c r="H23" s="132">
        <f t="shared" si="0"/>
        <v>0</v>
      </c>
    </row>
    <row r="24" spans="1:8">
      <c r="A24" s="128">
        <f t="shared" si="1"/>
        <v>13</v>
      </c>
      <c r="B24" s="129" t="s">
        <v>14</v>
      </c>
      <c r="C24" s="130" t="s">
        <v>7</v>
      </c>
      <c r="D24" s="130" t="s">
        <v>15</v>
      </c>
      <c r="E24" s="130"/>
      <c r="F24" s="131">
        <v>425.2</v>
      </c>
      <c r="G24" s="132"/>
      <c r="H24" s="132">
        <f t="shared" si="0"/>
        <v>0</v>
      </c>
    </row>
    <row r="25" spans="1:8">
      <c r="A25" s="128">
        <f t="shared" si="1"/>
        <v>14</v>
      </c>
      <c r="B25" s="129" t="s">
        <v>8</v>
      </c>
      <c r="C25" s="130" t="s">
        <v>7</v>
      </c>
      <c r="D25" s="130" t="s">
        <v>15</v>
      </c>
      <c r="E25" s="130" t="s">
        <v>9</v>
      </c>
      <c r="F25" s="131">
        <v>425.2</v>
      </c>
      <c r="G25" s="132"/>
      <c r="H25" s="132">
        <f t="shared" si="0"/>
        <v>0</v>
      </c>
    </row>
    <row r="26" spans="1:8">
      <c r="A26" s="128">
        <f t="shared" si="1"/>
        <v>15</v>
      </c>
      <c r="B26" s="129" t="s">
        <v>43</v>
      </c>
      <c r="C26" s="130" t="s">
        <v>7</v>
      </c>
      <c r="D26" s="130" t="s">
        <v>15</v>
      </c>
      <c r="E26" s="130" t="s">
        <v>20</v>
      </c>
      <c r="F26" s="131">
        <v>425.2</v>
      </c>
      <c r="G26" s="132"/>
      <c r="H26" s="132">
        <f t="shared" si="0"/>
        <v>0</v>
      </c>
    </row>
    <row r="27" spans="1:8" ht="22.5">
      <c r="A27" s="128">
        <f t="shared" si="1"/>
        <v>16</v>
      </c>
      <c r="B27" s="129" t="s">
        <v>16</v>
      </c>
      <c r="C27" s="130" t="s">
        <v>7</v>
      </c>
      <c r="D27" s="130" t="s">
        <v>17</v>
      </c>
      <c r="E27" s="130"/>
      <c r="F27" s="131">
        <v>2966.2</v>
      </c>
      <c r="G27" s="132"/>
      <c r="H27" s="132">
        <f t="shared" si="0"/>
        <v>0</v>
      </c>
    </row>
    <row r="28" spans="1:8">
      <c r="A28" s="128">
        <f t="shared" si="1"/>
        <v>17</v>
      </c>
      <c r="B28" s="129" t="s">
        <v>18</v>
      </c>
      <c r="C28" s="130" t="s">
        <v>7</v>
      </c>
      <c r="D28" s="130" t="s">
        <v>19</v>
      </c>
      <c r="E28" s="130"/>
      <c r="F28" s="131">
        <v>2966.2</v>
      </c>
      <c r="G28" s="132"/>
      <c r="H28" s="132">
        <f t="shared" si="0"/>
        <v>0</v>
      </c>
    </row>
    <row r="29" spans="1:8">
      <c r="A29" s="128">
        <f t="shared" si="1"/>
        <v>18</v>
      </c>
      <c r="B29" s="129" t="s">
        <v>8</v>
      </c>
      <c r="C29" s="130" t="s">
        <v>7</v>
      </c>
      <c r="D29" s="130" t="s">
        <v>19</v>
      </c>
      <c r="E29" s="130" t="s">
        <v>9</v>
      </c>
      <c r="F29" s="131">
        <v>2966.2</v>
      </c>
      <c r="G29" s="132"/>
      <c r="H29" s="132">
        <f t="shared" si="0"/>
        <v>0</v>
      </c>
    </row>
    <row r="30" spans="1:8">
      <c r="A30" s="128">
        <f t="shared" si="1"/>
        <v>19</v>
      </c>
      <c r="B30" s="129" t="s">
        <v>43</v>
      </c>
      <c r="C30" s="130" t="s">
        <v>7</v>
      </c>
      <c r="D30" s="130" t="s">
        <v>19</v>
      </c>
      <c r="E30" s="130" t="s">
        <v>20</v>
      </c>
      <c r="F30" s="131">
        <v>2966.2</v>
      </c>
      <c r="G30" s="132"/>
      <c r="H30" s="132">
        <f t="shared" si="0"/>
        <v>0</v>
      </c>
    </row>
    <row r="31" spans="1:8" ht="135">
      <c r="A31" s="128">
        <f t="shared" si="1"/>
        <v>20</v>
      </c>
      <c r="B31" s="134" t="s">
        <v>662</v>
      </c>
      <c r="C31" s="130" t="s">
        <v>27</v>
      </c>
      <c r="D31" s="130"/>
      <c r="E31" s="130"/>
      <c r="F31" s="131">
        <v>48</v>
      </c>
      <c r="G31" s="132">
        <v>10.5</v>
      </c>
      <c r="H31" s="132">
        <f t="shared" si="0"/>
        <v>21.875</v>
      </c>
    </row>
    <row r="32" spans="1:8" ht="22.5">
      <c r="A32" s="128">
        <f t="shared" si="1"/>
        <v>21</v>
      </c>
      <c r="B32" s="129" t="s">
        <v>23</v>
      </c>
      <c r="C32" s="130" t="s">
        <v>27</v>
      </c>
      <c r="D32" s="130" t="s">
        <v>24</v>
      </c>
      <c r="E32" s="130"/>
      <c r="F32" s="131">
        <v>18</v>
      </c>
      <c r="G32" s="132">
        <v>3</v>
      </c>
      <c r="H32" s="132">
        <f t="shared" si="0"/>
        <v>16.666666666666664</v>
      </c>
    </row>
    <row r="33" spans="1:8" ht="22.5">
      <c r="A33" s="128">
        <f t="shared" si="1"/>
        <v>22</v>
      </c>
      <c r="B33" s="129" t="s">
        <v>25</v>
      </c>
      <c r="C33" s="130" t="s">
        <v>27</v>
      </c>
      <c r="D33" s="130" t="s">
        <v>26</v>
      </c>
      <c r="E33" s="130"/>
      <c r="F33" s="131">
        <v>18</v>
      </c>
      <c r="G33" s="132">
        <v>3</v>
      </c>
      <c r="H33" s="132">
        <f t="shared" si="0"/>
        <v>16.666666666666664</v>
      </c>
    </row>
    <row r="34" spans="1:8">
      <c r="A34" s="128">
        <f t="shared" si="1"/>
        <v>23</v>
      </c>
      <c r="B34" s="129" t="s">
        <v>28</v>
      </c>
      <c r="C34" s="130" t="s">
        <v>27</v>
      </c>
      <c r="D34" s="130" t="s">
        <v>26</v>
      </c>
      <c r="E34" s="130" t="s">
        <v>29</v>
      </c>
      <c r="F34" s="131">
        <v>18</v>
      </c>
      <c r="G34" s="132">
        <v>3</v>
      </c>
      <c r="H34" s="132">
        <f t="shared" si="0"/>
        <v>16.666666666666664</v>
      </c>
    </row>
    <row r="35" spans="1:8">
      <c r="A35" s="128">
        <f t="shared" si="1"/>
        <v>24</v>
      </c>
      <c r="B35" s="129" t="s">
        <v>30</v>
      </c>
      <c r="C35" s="130" t="s">
        <v>27</v>
      </c>
      <c r="D35" s="130" t="s">
        <v>26</v>
      </c>
      <c r="E35" s="130" t="s">
        <v>31</v>
      </c>
      <c r="F35" s="131">
        <v>18</v>
      </c>
      <c r="G35" s="132">
        <v>3</v>
      </c>
      <c r="H35" s="132">
        <f t="shared" si="0"/>
        <v>16.666666666666664</v>
      </c>
    </row>
    <row r="36" spans="1:8" ht="22.5">
      <c r="A36" s="128">
        <f t="shared" si="1"/>
        <v>25</v>
      </c>
      <c r="B36" s="129" t="s">
        <v>16</v>
      </c>
      <c r="C36" s="130" t="s">
        <v>27</v>
      </c>
      <c r="D36" s="130" t="s">
        <v>17</v>
      </c>
      <c r="E36" s="130"/>
      <c r="F36" s="131">
        <v>30</v>
      </c>
      <c r="G36" s="132">
        <v>7.5</v>
      </c>
      <c r="H36" s="132">
        <f t="shared" si="0"/>
        <v>25</v>
      </c>
    </row>
    <row r="37" spans="1:8">
      <c r="A37" s="128">
        <f t="shared" si="1"/>
        <v>26</v>
      </c>
      <c r="B37" s="129" t="s">
        <v>18</v>
      </c>
      <c r="C37" s="130" t="s">
        <v>27</v>
      </c>
      <c r="D37" s="130" t="s">
        <v>19</v>
      </c>
      <c r="E37" s="130"/>
      <c r="F37" s="131">
        <v>30</v>
      </c>
      <c r="G37" s="132">
        <v>7.5</v>
      </c>
      <c r="H37" s="132">
        <f t="shared" si="0"/>
        <v>25</v>
      </c>
    </row>
    <row r="38" spans="1:8">
      <c r="A38" s="128">
        <f t="shared" si="1"/>
        <v>27</v>
      </c>
      <c r="B38" s="129" t="s">
        <v>28</v>
      </c>
      <c r="C38" s="130" t="s">
        <v>27</v>
      </c>
      <c r="D38" s="130" t="s">
        <v>19</v>
      </c>
      <c r="E38" s="130" t="s">
        <v>29</v>
      </c>
      <c r="F38" s="131">
        <v>30</v>
      </c>
      <c r="G38" s="132">
        <v>7.5</v>
      </c>
      <c r="H38" s="132">
        <f t="shared" si="0"/>
        <v>25</v>
      </c>
    </row>
    <row r="39" spans="1:8">
      <c r="A39" s="128">
        <f t="shared" si="1"/>
        <v>28</v>
      </c>
      <c r="B39" s="129" t="s">
        <v>30</v>
      </c>
      <c r="C39" s="130" t="s">
        <v>27</v>
      </c>
      <c r="D39" s="130" t="s">
        <v>19</v>
      </c>
      <c r="E39" s="130" t="s">
        <v>31</v>
      </c>
      <c r="F39" s="131">
        <v>30</v>
      </c>
      <c r="G39" s="132">
        <v>7.5</v>
      </c>
      <c r="H39" s="132">
        <f t="shared" si="0"/>
        <v>25</v>
      </c>
    </row>
    <row r="40" spans="1:8" ht="78.75">
      <c r="A40" s="128">
        <f t="shared" si="1"/>
        <v>29</v>
      </c>
      <c r="B40" s="134" t="s">
        <v>32</v>
      </c>
      <c r="C40" s="130" t="s">
        <v>33</v>
      </c>
      <c r="D40" s="130"/>
      <c r="E40" s="130"/>
      <c r="F40" s="131">
        <v>698.5</v>
      </c>
      <c r="G40" s="132">
        <v>204.3</v>
      </c>
      <c r="H40" s="132">
        <f t="shared" si="0"/>
        <v>29.248389405869723</v>
      </c>
    </row>
    <row r="41" spans="1:8" ht="22.5">
      <c r="A41" s="128">
        <f t="shared" si="1"/>
        <v>30</v>
      </c>
      <c r="B41" s="129" t="s">
        <v>23</v>
      </c>
      <c r="C41" s="130" t="s">
        <v>33</v>
      </c>
      <c r="D41" s="130" t="s">
        <v>24</v>
      </c>
      <c r="E41" s="130"/>
      <c r="F41" s="131">
        <v>3.5</v>
      </c>
      <c r="G41" s="132">
        <v>2</v>
      </c>
      <c r="H41" s="132">
        <f t="shared" si="0"/>
        <v>57.142857142857139</v>
      </c>
    </row>
    <row r="42" spans="1:8" ht="22.5">
      <c r="A42" s="128">
        <f t="shared" si="1"/>
        <v>31</v>
      </c>
      <c r="B42" s="129" t="s">
        <v>25</v>
      </c>
      <c r="C42" s="130" t="s">
        <v>33</v>
      </c>
      <c r="D42" s="130" t="s">
        <v>26</v>
      </c>
      <c r="E42" s="130"/>
      <c r="F42" s="131">
        <v>3.5</v>
      </c>
      <c r="G42" s="132">
        <v>2.1</v>
      </c>
      <c r="H42" s="132">
        <f t="shared" si="0"/>
        <v>60</v>
      </c>
    </row>
    <row r="43" spans="1:8">
      <c r="A43" s="128">
        <f t="shared" si="1"/>
        <v>32</v>
      </c>
      <c r="B43" s="129" t="s">
        <v>28</v>
      </c>
      <c r="C43" s="130" t="s">
        <v>33</v>
      </c>
      <c r="D43" s="130" t="s">
        <v>26</v>
      </c>
      <c r="E43" s="130" t="s">
        <v>29</v>
      </c>
      <c r="F43" s="131">
        <v>3.5</v>
      </c>
      <c r="G43" s="132">
        <v>2.1</v>
      </c>
      <c r="H43" s="132">
        <f t="shared" si="0"/>
        <v>60</v>
      </c>
    </row>
    <row r="44" spans="1:8">
      <c r="A44" s="128">
        <f t="shared" si="1"/>
        <v>33</v>
      </c>
      <c r="B44" s="129" t="s">
        <v>34</v>
      </c>
      <c r="C44" s="130" t="s">
        <v>33</v>
      </c>
      <c r="D44" s="130" t="s">
        <v>26</v>
      </c>
      <c r="E44" s="130" t="s">
        <v>35</v>
      </c>
      <c r="F44" s="131">
        <v>3.5</v>
      </c>
      <c r="G44" s="132">
        <v>2.1</v>
      </c>
      <c r="H44" s="132">
        <f t="shared" si="0"/>
        <v>60</v>
      </c>
    </row>
    <row r="45" spans="1:8">
      <c r="A45" s="128">
        <f t="shared" si="1"/>
        <v>34</v>
      </c>
      <c r="B45" s="129" t="s">
        <v>36</v>
      </c>
      <c r="C45" s="130" t="s">
        <v>33</v>
      </c>
      <c r="D45" s="130" t="s">
        <v>37</v>
      </c>
      <c r="E45" s="130"/>
      <c r="F45" s="131">
        <v>695</v>
      </c>
      <c r="G45" s="132">
        <v>202.2</v>
      </c>
      <c r="H45" s="132">
        <f t="shared" si="0"/>
        <v>29.093525179856112</v>
      </c>
    </row>
    <row r="46" spans="1:8" ht="22.5">
      <c r="A46" s="128">
        <f t="shared" si="1"/>
        <v>35</v>
      </c>
      <c r="B46" s="129" t="s">
        <v>38</v>
      </c>
      <c r="C46" s="130" t="s">
        <v>33</v>
      </c>
      <c r="D46" s="130" t="s">
        <v>39</v>
      </c>
      <c r="E46" s="130"/>
      <c r="F46" s="131">
        <v>695</v>
      </c>
      <c r="G46" s="132">
        <v>202.2</v>
      </c>
      <c r="H46" s="132">
        <f t="shared" si="0"/>
        <v>29.093525179856112</v>
      </c>
    </row>
    <row r="47" spans="1:8">
      <c r="A47" s="128">
        <f t="shared" si="1"/>
        <v>36</v>
      </c>
      <c r="B47" s="129" t="s">
        <v>28</v>
      </c>
      <c r="C47" s="130" t="s">
        <v>33</v>
      </c>
      <c r="D47" s="130" t="s">
        <v>39</v>
      </c>
      <c r="E47" s="130" t="s">
        <v>29</v>
      </c>
      <c r="F47" s="131">
        <v>695</v>
      </c>
      <c r="G47" s="132">
        <v>202.2</v>
      </c>
      <c r="H47" s="132">
        <f t="shared" si="0"/>
        <v>29.093525179856112</v>
      </c>
    </row>
    <row r="48" spans="1:8">
      <c r="A48" s="128">
        <f t="shared" si="1"/>
        <v>37</v>
      </c>
      <c r="B48" s="129" t="s">
        <v>34</v>
      </c>
      <c r="C48" s="130" t="s">
        <v>33</v>
      </c>
      <c r="D48" s="130" t="s">
        <v>39</v>
      </c>
      <c r="E48" s="130" t="s">
        <v>35</v>
      </c>
      <c r="F48" s="131">
        <v>695</v>
      </c>
      <c r="G48" s="132">
        <v>202.2</v>
      </c>
      <c r="H48" s="132">
        <f t="shared" si="0"/>
        <v>29.093525179856112</v>
      </c>
    </row>
    <row r="49" spans="1:8" ht="101.25">
      <c r="A49" s="128">
        <f t="shared" si="1"/>
        <v>38</v>
      </c>
      <c r="B49" s="134" t="s">
        <v>40</v>
      </c>
      <c r="C49" s="130" t="s">
        <v>41</v>
      </c>
      <c r="D49" s="130"/>
      <c r="E49" s="130"/>
      <c r="F49" s="131">
        <v>3717.5</v>
      </c>
      <c r="G49" s="132">
        <v>598</v>
      </c>
      <c r="H49" s="132">
        <f t="shared" si="0"/>
        <v>16.086079354404841</v>
      </c>
    </row>
    <row r="50" spans="1:8" ht="56.25">
      <c r="A50" s="128">
        <f t="shared" si="1"/>
        <v>39</v>
      </c>
      <c r="B50" s="129" t="s">
        <v>12</v>
      </c>
      <c r="C50" s="130" t="s">
        <v>41</v>
      </c>
      <c r="D50" s="130" t="s">
        <v>13</v>
      </c>
      <c r="E50" s="130"/>
      <c r="F50" s="131">
        <v>2039.8</v>
      </c>
      <c r="G50" s="132">
        <v>389.6</v>
      </c>
      <c r="H50" s="132">
        <f t="shared" si="0"/>
        <v>19.099911756054517</v>
      </c>
    </row>
    <row r="51" spans="1:8">
      <c r="A51" s="128">
        <f t="shared" si="1"/>
        <v>40</v>
      </c>
      <c r="B51" s="129" t="s">
        <v>14</v>
      </c>
      <c r="C51" s="130" t="s">
        <v>41</v>
      </c>
      <c r="D51" s="130" t="s">
        <v>15</v>
      </c>
      <c r="E51" s="130"/>
      <c r="F51" s="131">
        <v>2039.8</v>
      </c>
      <c r="G51" s="132">
        <v>389.6</v>
      </c>
      <c r="H51" s="132">
        <f t="shared" si="0"/>
        <v>19.099911756054517</v>
      </c>
    </row>
    <row r="52" spans="1:8">
      <c r="A52" s="128">
        <f t="shared" si="1"/>
        <v>41</v>
      </c>
      <c r="B52" s="129" t="s">
        <v>8</v>
      </c>
      <c r="C52" s="130" t="s">
        <v>41</v>
      </c>
      <c r="D52" s="130" t="s">
        <v>15</v>
      </c>
      <c r="E52" s="130" t="s">
        <v>9</v>
      </c>
      <c r="F52" s="131">
        <v>2039.8</v>
      </c>
      <c r="G52" s="132">
        <v>389.6</v>
      </c>
      <c r="H52" s="132">
        <f t="shared" si="0"/>
        <v>19.099911756054517</v>
      </c>
    </row>
    <row r="53" spans="1:8">
      <c r="A53" s="128">
        <f t="shared" si="1"/>
        <v>42</v>
      </c>
      <c r="B53" s="129" t="s">
        <v>10</v>
      </c>
      <c r="C53" s="130" t="s">
        <v>41</v>
      </c>
      <c r="D53" s="130" t="s">
        <v>15</v>
      </c>
      <c r="E53" s="130" t="s">
        <v>11</v>
      </c>
      <c r="F53" s="131">
        <v>2039.8</v>
      </c>
      <c r="G53" s="132">
        <v>389.6</v>
      </c>
      <c r="H53" s="132">
        <f t="shared" si="0"/>
        <v>19.099911756054517</v>
      </c>
    </row>
    <row r="54" spans="1:8" ht="22.5">
      <c r="A54" s="128">
        <f t="shared" si="1"/>
        <v>43</v>
      </c>
      <c r="B54" s="129" t="s">
        <v>16</v>
      </c>
      <c r="C54" s="130" t="s">
        <v>41</v>
      </c>
      <c r="D54" s="130" t="s">
        <v>17</v>
      </c>
      <c r="E54" s="130"/>
      <c r="F54" s="131">
        <v>1677.7</v>
      </c>
      <c r="G54" s="132">
        <v>208.3</v>
      </c>
      <c r="H54" s="132">
        <f t="shared" si="0"/>
        <v>12.415807355307862</v>
      </c>
    </row>
    <row r="55" spans="1:8">
      <c r="A55" s="128">
        <f t="shared" si="1"/>
        <v>44</v>
      </c>
      <c r="B55" s="129" t="s">
        <v>18</v>
      </c>
      <c r="C55" s="130" t="s">
        <v>41</v>
      </c>
      <c r="D55" s="130" t="s">
        <v>19</v>
      </c>
      <c r="E55" s="130"/>
      <c r="F55" s="131">
        <v>1677.7</v>
      </c>
      <c r="G55" s="132">
        <v>208.3</v>
      </c>
      <c r="H55" s="132">
        <f t="shared" si="0"/>
        <v>12.415807355307862</v>
      </c>
    </row>
    <row r="56" spans="1:8">
      <c r="A56" s="128">
        <f t="shared" si="1"/>
        <v>45</v>
      </c>
      <c r="B56" s="129" t="s">
        <v>8</v>
      </c>
      <c r="C56" s="130" t="s">
        <v>41</v>
      </c>
      <c r="D56" s="130" t="s">
        <v>19</v>
      </c>
      <c r="E56" s="130" t="s">
        <v>9</v>
      </c>
      <c r="F56" s="131">
        <v>1677.7</v>
      </c>
      <c r="G56" s="132">
        <v>208.3</v>
      </c>
      <c r="H56" s="132">
        <f t="shared" si="0"/>
        <v>12.415807355307862</v>
      </c>
    </row>
    <row r="57" spans="1:8">
      <c r="A57" s="128">
        <f t="shared" si="1"/>
        <v>46</v>
      </c>
      <c r="B57" s="129" t="s">
        <v>10</v>
      </c>
      <c r="C57" s="130" t="s">
        <v>41</v>
      </c>
      <c r="D57" s="130" t="s">
        <v>19</v>
      </c>
      <c r="E57" s="130" t="s">
        <v>11</v>
      </c>
      <c r="F57" s="131">
        <v>1677.7</v>
      </c>
      <c r="G57" s="132">
        <v>208.3</v>
      </c>
      <c r="H57" s="132">
        <f t="shared" si="0"/>
        <v>12.415807355307862</v>
      </c>
    </row>
    <row r="58" spans="1:8" ht="112.5">
      <c r="A58" s="128">
        <f t="shared" si="1"/>
        <v>47</v>
      </c>
      <c r="B58" s="134" t="s">
        <v>663</v>
      </c>
      <c r="C58" s="130" t="s">
        <v>42</v>
      </c>
      <c r="D58" s="130"/>
      <c r="E58" s="130"/>
      <c r="F58" s="131">
        <v>168643.4</v>
      </c>
      <c r="G58" s="132">
        <v>31755.1</v>
      </c>
      <c r="H58" s="132">
        <f t="shared" si="0"/>
        <v>18.829731848385407</v>
      </c>
    </row>
    <row r="59" spans="1:8" ht="56.25">
      <c r="A59" s="128">
        <f t="shared" si="1"/>
        <v>48</v>
      </c>
      <c r="B59" s="129" t="s">
        <v>12</v>
      </c>
      <c r="C59" s="130" t="s">
        <v>42</v>
      </c>
      <c r="D59" s="130" t="s">
        <v>13</v>
      </c>
      <c r="E59" s="130"/>
      <c r="F59" s="131">
        <v>17329.7</v>
      </c>
      <c r="G59" s="135">
        <v>3497.3</v>
      </c>
      <c r="H59" s="132">
        <f t="shared" si="0"/>
        <v>20.180961009134606</v>
      </c>
    </row>
    <row r="60" spans="1:8">
      <c r="A60" s="128">
        <f t="shared" si="1"/>
        <v>49</v>
      </c>
      <c r="B60" s="129" t="s">
        <v>14</v>
      </c>
      <c r="C60" s="130" t="s">
        <v>42</v>
      </c>
      <c r="D60" s="130" t="s">
        <v>15</v>
      </c>
      <c r="E60" s="130"/>
      <c r="F60" s="131">
        <v>17329.7</v>
      </c>
      <c r="G60" s="135">
        <v>3497.3</v>
      </c>
      <c r="H60" s="132">
        <f t="shared" si="0"/>
        <v>20.180961009134606</v>
      </c>
    </row>
    <row r="61" spans="1:8">
      <c r="A61" s="128">
        <f t="shared" si="1"/>
        <v>50</v>
      </c>
      <c r="B61" s="129" t="s">
        <v>8</v>
      </c>
      <c r="C61" s="130" t="s">
        <v>42</v>
      </c>
      <c r="D61" s="130" t="s">
        <v>15</v>
      </c>
      <c r="E61" s="130" t="s">
        <v>9</v>
      </c>
      <c r="F61" s="131">
        <v>17329.7</v>
      </c>
      <c r="G61" s="135">
        <v>3497.3</v>
      </c>
      <c r="H61" s="132">
        <f t="shared" si="0"/>
        <v>20.180961009134606</v>
      </c>
    </row>
    <row r="62" spans="1:8">
      <c r="A62" s="128">
        <f t="shared" si="1"/>
        <v>51</v>
      </c>
      <c r="B62" s="129" t="s">
        <v>43</v>
      </c>
      <c r="C62" s="130" t="s">
        <v>42</v>
      </c>
      <c r="D62" s="130" t="s">
        <v>15</v>
      </c>
      <c r="E62" s="130" t="s">
        <v>20</v>
      </c>
      <c r="F62" s="131">
        <v>17329.7</v>
      </c>
      <c r="G62" s="135">
        <v>3497.3</v>
      </c>
      <c r="H62" s="132">
        <f t="shared" si="0"/>
        <v>20.180961009134606</v>
      </c>
    </row>
    <row r="63" spans="1:8" ht="22.5">
      <c r="A63" s="128">
        <f t="shared" si="1"/>
        <v>52</v>
      </c>
      <c r="B63" s="129" t="s">
        <v>23</v>
      </c>
      <c r="C63" s="130" t="s">
        <v>42</v>
      </c>
      <c r="D63" s="130" t="s">
        <v>24</v>
      </c>
      <c r="E63" s="130"/>
      <c r="F63" s="131">
        <v>729.5</v>
      </c>
      <c r="G63" s="135">
        <v>16.600000000000001</v>
      </c>
      <c r="H63" s="132">
        <f t="shared" si="0"/>
        <v>2.27553118574366</v>
      </c>
    </row>
    <row r="64" spans="1:8" ht="22.5">
      <c r="A64" s="128">
        <f t="shared" si="1"/>
        <v>53</v>
      </c>
      <c r="B64" s="129" t="s">
        <v>25</v>
      </c>
      <c r="C64" s="130" t="s">
        <v>42</v>
      </c>
      <c r="D64" s="130" t="s">
        <v>26</v>
      </c>
      <c r="E64" s="130"/>
      <c r="F64" s="131">
        <v>729.5</v>
      </c>
      <c r="G64" s="135">
        <v>16.600000000000001</v>
      </c>
      <c r="H64" s="132">
        <f t="shared" si="0"/>
        <v>2.27553118574366</v>
      </c>
    </row>
    <row r="65" spans="1:8">
      <c r="A65" s="128">
        <f t="shared" si="1"/>
        <v>54</v>
      </c>
      <c r="B65" s="129" t="s">
        <v>8</v>
      </c>
      <c r="C65" s="130" t="s">
        <v>42</v>
      </c>
      <c r="D65" s="130" t="s">
        <v>26</v>
      </c>
      <c r="E65" s="130" t="s">
        <v>9</v>
      </c>
      <c r="F65" s="131">
        <v>729.5</v>
      </c>
      <c r="G65" s="135">
        <v>16.600000000000001</v>
      </c>
      <c r="H65" s="132">
        <f t="shared" si="0"/>
        <v>2.27553118574366</v>
      </c>
    </row>
    <row r="66" spans="1:8">
      <c r="A66" s="128">
        <f t="shared" si="1"/>
        <v>55</v>
      </c>
      <c r="B66" s="129" t="s">
        <v>43</v>
      </c>
      <c r="C66" s="130" t="s">
        <v>42</v>
      </c>
      <c r="D66" s="130" t="s">
        <v>26</v>
      </c>
      <c r="E66" s="130" t="s">
        <v>20</v>
      </c>
      <c r="F66" s="131">
        <v>729.5</v>
      </c>
      <c r="G66" s="135">
        <v>16.600000000000001</v>
      </c>
      <c r="H66" s="132">
        <f t="shared" si="0"/>
        <v>2.27553118574366</v>
      </c>
    </row>
    <row r="67" spans="1:8" ht="22.5">
      <c r="A67" s="128">
        <f t="shared" si="1"/>
        <v>56</v>
      </c>
      <c r="B67" s="129" t="s">
        <v>16</v>
      </c>
      <c r="C67" s="130" t="s">
        <v>42</v>
      </c>
      <c r="D67" s="130" t="s">
        <v>17</v>
      </c>
      <c r="E67" s="130"/>
      <c r="F67" s="131">
        <v>150584.20000000001</v>
      </c>
      <c r="G67" s="135">
        <v>28241.200000000001</v>
      </c>
      <c r="H67" s="132">
        <f t="shared" si="0"/>
        <v>18.75442443496728</v>
      </c>
    </row>
    <row r="68" spans="1:8">
      <c r="A68" s="128">
        <f t="shared" si="1"/>
        <v>57</v>
      </c>
      <c r="B68" s="129" t="s">
        <v>18</v>
      </c>
      <c r="C68" s="130" t="s">
        <v>42</v>
      </c>
      <c r="D68" s="130" t="s">
        <v>19</v>
      </c>
      <c r="E68" s="130"/>
      <c r="F68" s="131">
        <v>150584.20000000001</v>
      </c>
      <c r="G68" s="135">
        <v>28241.200000000001</v>
      </c>
      <c r="H68" s="132">
        <f t="shared" si="0"/>
        <v>18.75442443496728</v>
      </c>
    </row>
    <row r="69" spans="1:8">
      <c r="A69" s="128">
        <f t="shared" si="1"/>
        <v>58</v>
      </c>
      <c r="B69" s="129" t="s">
        <v>8</v>
      </c>
      <c r="C69" s="130" t="s">
        <v>42</v>
      </c>
      <c r="D69" s="130" t="s">
        <v>19</v>
      </c>
      <c r="E69" s="130" t="s">
        <v>9</v>
      </c>
      <c r="F69" s="131">
        <v>150584.20000000001</v>
      </c>
      <c r="G69" s="135">
        <v>28241.200000000001</v>
      </c>
      <c r="H69" s="132">
        <f t="shared" si="0"/>
        <v>18.75442443496728</v>
      </c>
    </row>
    <row r="70" spans="1:8">
      <c r="A70" s="128">
        <f t="shared" si="1"/>
        <v>59</v>
      </c>
      <c r="B70" s="129" t="s">
        <v>43</v>
      </c>
      <c r="C70" s="130" t="s">
        <v>42</v>
      </c>
      <c r="D70" s="130" t="s">
        <v>19</v>
      </c>
      <c r="E70" s="130" t="s">
        <v>20</v>
      </c>
      <c r="F70" s="131">
        <v>150584.20000000001</v>
      </c>
      <c r="G70" s="135">
        <v>28241.200000000001</v>
      </c>
      <c r="H70" s="132">
        <f t="shared" si="0"/>
        <v>18.75442443496728</v>
      </c>
    </row>
    <row r="71" spans="1:8" ht="90">
      <c r="A71" s="128">
        <f t="shared" si="1"/>
        <v>60</v>
      </c>
      <c r="B71" s="134" t="s">
        <v>664</v>
      </c>
      <c r="C71" s="130" t="s">
        <v>44</v>
      </c>
      <c r="D71" s="130"/>
      <c r="E71" s="130"/>
      <c r="F71" s="131">
        <v>20256.7</v>
      </c>
      <c r="G71" s="135">
        <v>2935</v>
      </c>
      <c r="H71" s="132">
        <f t="shared" si="0"/>
        <v>14.489033258131878</v>
      </c>
    </row>
    <row r="72" spans="1:8" ht="22.5">
      <c r="A72" s="128">
        <f t="shared" si="1"/>
        <v>61</v>
      </c>
      <c r="B72" s="129" t="s">
        <v>23</v>
      </c>
      <c r="C72" s="130" t="s">
        <v>44</v>
      </c>
      <c r="D72" s="130" t="s">
        <v>24</v>
      </c>
      <c r="E72" s="130"/>
      <c r="F72" s="131">
        <v>1083.2</v>
      </c>
      <c r="G72" s="135">
        <v>179.7</v>
      </c>
      <c r="H72" s="132">
        <f t="shared" si="0"/>
        <v>16.5897341211226</v>
      </c>
    </row>
    <row r="73" spans="1:8" ht="22.5">
      <c r="A73" s="128">
        <f t="shared" si="1"/>
        <v>62</v>
      </c>
      <c r="B73" s="129" t="s">
        <v>25</v>
      </c>
      <c r="C73" s="130" t="s">
        <v>44</v>
      </c>
      <c r="D73" s="130" t="s">
        <v>26</v>
      </c>
      <c r="E73" s="130"/>
      <c r="F73" s="131">
        <v>1083.2</v>
      </c>
      <c r="G73" s="135">
        <v>179.7</v>
      </c>
      <c r="H73" s="132">
        <f t="shared" si="0"/>
        <v>16.5897341211226</v>
      </c>
    </row>
    <row r="74" spans="1:8">
      <c r="A74" s="128">
        <f t="shared" si="1"/>
        <v>63</v>
      </c>
      <c r="B74" s="129" t="s">
        <v>28</v>
      </c>
      <c r="C74" s="130" t="s">
        <v>44</v>
      </c>
      <c r="D74" s="130" t="s">
        <v>26</v>
      </c>
      <c r="E74" s="130" t="s">
        <v>29</v>
      </c>
      <c r="F74" s="131">
        <v>1083.2</v>
      </c>
      <c r="G74" s="135">
        <v>179.7</v>
      </c>
      <c r="H74" s="132">
        <f t="shared" si="0"/>
        <v>16.5897341211226</v>
      </c>
    </row>
    <row r="75" spans="1:8">
      <c r="A75" s="128">
        <f t="shared" si="1"/>
        <v>64</v>
      </c>
      <c r="B75" s="129" t="s">
        <v>30</v>
      </c>
      <c r="C75" s="130" t="s">
        <v>44</v>
      </c>
      <c r="D75" s="130" t="s">
        <v>26</v>
      </c>
      <c r="E75" s="130" t="s">
        <v>31</v>
      </c>
      <c r="F75" s="131">
        <v>1083.2</v>
      </c>
      <c r="G75" s="135">
        <v>179.7</v>
      </c>
      <c r="H75" s="132">
        <f t="shared" si="0"/>
        <v>16.5897341211226</v>
      </c>
    </row>
    <row r="76" spans="1:8" ht="22.5">
      <c r="A76" s="128">
        <f t="shared" si="1"/>
        <v>65</v>
      </c>
      <c r="B76" s="129" t="s">
        <v>16</v>
      </c>
      <c r="C76" s="130" t="s">
        <v>44</v>
      </c>
      <c r="D76" s="130" t="s">
        <v>17</v>
      </c>
      <c r="E76" s="130"/>
      <c r="F76" s="131">
        <v>19173.5</v>
      </c>
      <c r="G76" s="135">
        <v>2755.3</v>
      </c>
      <c r="H76" s="132">
        <f t="shared" si="0"/>
        <v>14.370354916942658</v>
      </c>
    </row>
    <row r="77" spans="1:8">
      <c r="A77" s="128">
        <f t="shared" si="1"/>
        <v>66</v>
      </c>
      <c r="B77" s="129" t="s">
        <v>18</v>
      </c>
      <c r="C77" s="130" t="s">
        <v>44</v>
      </c>
      <c r="D77" s="130" t="s">
        <v>19</v>
      </c>
      <c r="E77" s="130"/>
      <c r="F77" s="131">
        <v>19173.5</v>
      </c>
      <c r="G77" s="135">
        <v>2755.3</v>
      </c>
      <c r="H77" s="132">
        <f t="shared" si="0"/>
        <v>14.370354916942658</v>
      </c>
    </row>
    <row r="78" spans="1:8">
      <c r="A78" s="128">
        <f t="shared" ref="A78:A141" si="2">A77+1</f>
        <v>67</v>
      </c>
      <c r="B78" s="129" t="s">
        <v>28</v>
      </c>
      <c r="C78" s="130" t="s">
        <v>44</v>
      </c>
      <c r="D78" s="130" t="s">
        <v>19</v>
      </c>
      <c r="E78" s="130" t="s">
        <v>29</v>
      </c>
      <c r="F78" s="131">
        <v>19173.5</v>
      </c>
      <c r="G78" s="135">
        <v>2755.3</v>
      </c>
      <c r="H78" s="132">
        <f t="shared" si="0"/>
        <v>14.370354916942658</v>
      </c>
    </row>
    <row r="79" spans="1:8">
      <c r="A79" s="128">
        <f t="shared" si="2"/>
        <v>68</v>
      </c>
      <c r="B79" s="129" t="s">
        <v>30</v>
      </c>
      <c r="C79" s="130" t="s">
        <v>44</v>
      </c>
      <c r="D79" s="130" t="s">
        <v>19</v>
      </c>
      <c r="E79" s="130" t="s">
        <v>31</v>
      </c>
      <c r="F79" s="131">
        <v>19173.5</v>
      </c>
      <c r="G79" s="135">
        <v>2755.3</v>
      </c>
      <c r="H79" s="132">
        <f t="shared" si="0"/>
        <v>14.370354916942658</v>
      </c>
    </row>
    <row r="80" spans="1:8" ht="112.5">
      <c r="A80" s="128">
        <f t="shared" si="2"/>
        <v>69</v>
      </c>
      <c r="B80" s="134" t="s">
        <v>45</v>
      </c>
      <c r="C80" s="130" t="s">
        <v>46</v>
      </c>
      <c r="D80" s="130"/>
      <c r="E80" s="130"/>
      <c r="F80" s="131">
        <v>49782.8</v>
      </c>
      <c r="G80" s="135">
        <v>7087.1</v>
      </c>
      <c r="H80" s="132">
        <f t="shared" si="0"/>
        <v>14.236041363683844</v>
      </c>
    </row>
    <row r="81" spans="1:8" ht="56.25">
      <c r="A81" s="128">
        <f t="shared" si="2"/>
        <v>70</v>
      </c>
      <c r="B81" s="129" t="s">
        <v>12</v>
      </c>
      <c r="C81" s="130" t="s">
        <v>46</v>
      </c>
      <c r="D81" s="130" t="s">
        <v>13</v>
      </c>
      <c r="E81" s="130"/>
      <c r="F81" s="131">
        <v>26573.1</v>
      </c>
      <c r="G81" s="135">
        <v>3228.9</v>
      </c>
      <c r="H81" s="132">
        <f t="shared" si="0"/>
        <v>12.151009855831649</v>
      </c>
    </row>
    <row r="82" spans="1:8">
      <c r="A82" s="128">
        <f t="shared" si="2"/>
        <v>71</v>
      </c>
      <c r="B82" s="129" t="s">
        <v>14</v>
      </c>
      <c r="C82" s="130" t="s">
        <v>46</v>
      </c>
      <c r="D82" s="130" t="s">
        <v>15</v>
      </c>
      <c r="E82" s="130"/>
      <c r="F82" s="131">
        <v>26573.1</v>
      </c>
      <c r="G82" s="135">
        <v>3228.9</v>
      </c>
      <c r="H82" s="132">
        <f t="shared" si="0"/>
        <v>12.151009855831649</v>
      </c>
    </row>
    <row r="83" spans="1:8">
      <c r="A83" s="128">
        <f t="shared" si="2"/>
        <v>72</v>
      </c>
      <c r="B83" s="129" t="s">
        <v>8</v>
      </c>
      <c r="C83" s="130" t="s">
        <v>46</v>
      </c>
      <c r="D83" s="130" t="s">
        <v>15</v>
      </c>
      <c r="E83" s="130" t="s">
        <v>9</v>
      </c>
      <c r="F83" s="131">
        <v>26573.1</v>
      </c>
      <c r="G83" s="135">
        <v>3228.9</v>
      </c>
      <c r="H83" s="132">
        <f t="shared" si="0"/>
        <v>12.151009855831649</v>
      </c>
    </row>
    <row r="84" spans="1:8">
      <c r="A84" s="128">
        <f t="shared" si="2"/>
        <v>73</v>
      </c>
      <c r="B84" s="129" t="s">
        <v>10</v>
      </c>
      <c r="C84" s="130" t="s">
        <v>46</v>
      </c>
      <c r="D84" s="130" t="s">
        <v>15</v>
      </c>
      <c r="E84" s="130" t="s">
        <v>11</v>
      </c>
      <c r="F84" s="131">
        <v>26573.1</v>
      </c>
      <c r="G84" s="135">
        <v>3228.9</v>
      </c>
      <c r="H84" s="132">
        <f t="shared" si="0"/>
        <v>12.151009855831649</v>
      </c>
    </row>
    <row r="85" spans="1:8" ht="22.5">
      <c r="A85" s="128">
        <f t="shared" si="2"/>
        <v>74</v>
      </c>
      <c r="B85" s="129" t="s">
        <v>23</v>
      </c>
      <c r="C85" s="130" t="s">
        <v>46</v>
      </c>
      <c r="D85" s="130" t="s">
        <v>24</v>
      </c>
      <c r="E85" s="130"/>
      <c r="F85" s="131">
        <v>519.4</v>
      </c>
      <c r="G85" s="135">
        <v>22</v>
      </c>
      <c r="H85" s="132">
        <f t="shared" si="0"/>
        <v>4.2356565267616482</v>
      </c>
    </row>
    <row r="86" spans="1:8" ht="22.5">
      <c r="A86" s="128">
        <f t="shared" si="2"/>
        <v>75</v>
      </c>
      <c r="B86" s="129" t="s">
        <v>25</v>
      </c>
      <c r="C86" s="130" t="s">
        <v>46</v>
      </c>
      <c r="D86" s="130" t="s">
        <v>26</v>
      </c>
      <c r="E86" s="130"/>
      <c r="F86" s="131">
        <v>519.4</v>
      </c>
      <c r="G86" s="135">
        <v>22</v>
      </c>
      <c r="H86" s="132">
        <f t="shared" si="0"/>
        <v>4.2356565267616482</v>
      </c>
    </row>
    <row r="87" spans="1:8">
      <c r="A87" s="128">
        <f t="shared" si="2"/>
        <v>76</v>
      </c>
      <c r="B87" s="129" t="s">
        <v>8</v>
      </c>
      <c r="C87" s="130" t="s">
        <v>46</v>
      </c>
      <c r="D87" s="130" t="s">
        <v>26</v>
      </c>
      <c r="E87" s="130" t="s">
        <v>9</v>
      </c>
      <c r="F87" s="131">
        <v>519.4</v>
      </c>
      <c r="G87" s="135">
        <v>22</v>
      </c>
      <c r="H87" s="132">
        <f t="shared" si="0"/>
        <v>4.2356565267616482</v>
      </c>
    </row>
    <row r="88" spans="1:8">
      <c r="A88" s="128">
        <f t="shared" si="2"/>
        <v>77</v>
      </c>
      <c r="B88" s="129" t="s">
        <v>10</v>
      </c>
      <c r="C88" s="130" t="s">
        <v>46</v>
      </c>
      <c r="D88" s="130" t="s">
        <v>26</v>
      </c>
      <c r="E88" s="130" t="s">
        <v>11</v>
      </c>
      <c r="F88" s="131">
        <v>519.4</v>
      </c>
      <c r="G88" s="135">
        <v>22</v>
      </c>
      <c r="H88" s="132">
        <f t="shared" si="0"/>
        <v>4.2356565267616482</v>
      </c>
    </row>
    <row r="89" spans="1:8" ht="22.5">
      <c r="A89" s="128">
        <f t="shared" si="2"/>
        <v>78</v>
      </c>
      <c r="B89" s="129" t="s">
        <v>16</v>
      </c>
      <c r="C89" s="130" t="s">
        <v>46</v>
      </c>
      <c r="D89" s="130" t="s">
        <v>17</v>
      </c>
      <c r="E89" s="130"/>
      <c r="F89" s="131">
        <v>22690.3</v>
      </c>
      <c r="G89" s="135">
        <v>3836.3</v>
      </c>
      <c r="H89" s="132">
        <f t="shared" si="0"/>
        <v>16.907224673098199</v>
      </c>
    </row>
    <row r="90" spans="1:8">
      <c r="A90" s="128">
        <f t="shared" si="2"/>
        <v>79</v>
      </c>
      <c r="B90" s="129" t="s">
        <v>18</v>
      </c>
      <c r="C90" s="130" t="s">
        <v>46</v>
      </c>
      <c r="D90" s="130" t="s">
        <v>19</v>
      </c>
      <c r="E90" s="130"/>
      <c r="F90" s="131">
        <v>22690.3</v>
      </c>
      <c r="G90" s="135">
        <v>3836.3</v>
      </c>
      <c r="H90" s="132">
        <f t="shared" si="0"/>
        <v>16.907224673098199</v>
      </c>
    </row>
    <row r="91" spans="1:8">
      <c r="A91" s="128">
        <f t="shared" si="2"/>
        <v>80</v>
      </c>
      <c r="B91" s="129" t="s">
        <v>8</v>
      </c>
      <c r="C91" s="130" t="s">
        <v>46</v>
      </c>
      <c r="D91" s="130" t="s">
        <v>19</v>
      </c>
      <c r="E91" s="130" t="s">
        <v>9</v>
      </c>
      <c r="F91" s="131">
        <v>22690.3</v>
      </c>
      <c r="G91" s="135">
        <v>3836.3</v>
      </c>
      <c r="H91" s="132">
        <f t="shared" si="0"/>
        <v>16.907224673098199</v>
      </c>
    </row>
    <row r="92" spans="1:8">
      <c r="A92" s="128">
        <f t="shared" si="2"/>
        <v>81</v>
      </c>
      <c r="B92" s="129" t="s">
        <v>10</v>
      </c>
      <c r="C92" s="130" t="s">
        <v>46</v>
      </c>
      <c r="D92" s="130" t="s">
        <v>19</v>
      </c>
      <c r="E92" s="130" t="s">
        <v>11</v>
      </c>
      <c r="F92" s="131">
        <v>22690.3</v>
      </c>
      <c r="G92" s="135">
        <v>3836.3</v>
      </c>
      <c r="H92" s="132">
        <f t="shared" si="0"/>
        <v>16.907224673098199</v>
      </c>
    </row>
    <row r="93" spans="1:8" ht="67.5">
      <c r="A93" s="128">
        <f t="shared" si="2"/>
        <v>82</v>
      </c>
      <c r="B93" s="129" t="s">
        <v>51</v>
      </c>
      <c r="C93" s="130" t="s">
        <v>52</v>
      </c>
      <c r="D93" s="130"/>
      <c r="E93" s="130"/>
      <c r="F93" s="131">
        <v>57061.5</v>
      </c>
      <c r="G93" s="132">
        <v>17120</v>
      </c>
      <c r="H93" s="132">
        <f t="shared" si="0"/>
        <v>30.002716367428128</v>
      </c>
    </row>
    <row r="94" spans="1:8" ht="56.25">
      <c r="A94" s="128">
        <f t="shared" si="2"/>
        <v>83</v>
      </c>
      <c r="B94" s="129" t="s">
        <v>12</v>
      </c>
      <c r="C94" s="130" t="s">
        <v>52</v>
      </c>
      <c r="D94" s="130" t="s">
        <v>13</v>
      </c>
      <c r="E94" s="130"/>
      <c r="F94" s="131">
        <v>16600</v>
      </c>
      <c r="G94" s="135">
        <v>4872</v>
      </c>
      <c r="H94" s="132">
        <f t="shared" ref="H94:H157" si="3">G94/F94*100</f>
        <v>29.349397590361448</v>
      </c>
    </row>
    <row r="95" spans="1:8">
      <c r="A95" s="128">
        <f t="shared" si="2"/>
        <v>84</v>
      </c>
      <c r="B95" s="129" t="s">
        <v>14</v>
      </c>
      <c r="C95" s="130" t="s">
        <v>52</v>
      </c>
      <c r="D95" s="130" t="s">
        <v>15</v>
      </c>
      <c r="E95" s="130"/>
      <c r="F95" s="131">
        <v>16600</v>
      </c>
      <c r="G95" s="135">
        <v>4872</v>
      </c>
      <c r="H95" s="132">
        <f t="shared" si="3"/>
        <v>29.349397590361448</v>
      </c>
    </row>
    <row r="96" spans="1:8">
      <c r="A96" s="128">
        <f t="shared" si="2"/>
        <v>85</v>
      </c>
      <c r="B96" s="129" t="s">
        <v>8</v>
      </c>
      <c r="C96" s="130" t="s">
        <v>52</v>
      </c>
      <c r="D96" s="130" t="s">
        <v>15</v>
      </c>
      <c r="E96" s="130" t="s">
        <v>9</v>
      </c>
      <c r="F96" s="131">
        <v>16600</v>
      </c>
      <c r="G96" s="135">
        <v>4872</v>
      </c>
      <c r="H96" s="132">
        <f t="shared" si="3"/>
        <v>29.349397590361448</v>
      </c>
    </row>
    <row r="97" spans="1:8">
      <c r="A97" s="128">
        <f t="shared" si="2"/>
        <v>86</v>
      </c>
      <c r="B97" s="129" t="s">
        <v>10</v>
      </c>
      <c r="C97" s="130" t="s">
        <v>52</v>
      </c>
      <c r="D97" s="130" t="s">
        <v>15</v>
      </c>
      <c r="E97" s="130" t="s">
        <v>11</v>
      </c>
      <c r="F97" s="131">
        <v>16600</v>
      </c>
      <c r="G97" s="135">
        <v>4872</v>
      </c>
      <c r="H97" s="132">
        <f t="shared" si="3"/>
        <v>29.349397590361448</v>
      </c>
    </row>
    <row r="98" spans="1:8" ht="22.5">
      <c r="A98" s="128">
        <f t="shared" si="2"/>
        <v>87</v>
      </c>
      <c r="B98" s="129" t="s">
        <v>23</v>
      </c>
      <c r="C98" s="130" t="s">
        <v>52</v>
      </c>
      <c r="D98" s="130" t="s">
        <v>24</v>
      </c>
      <c r="E98" s="130"/>
      <c r="F98" s="131">
        <v>14382.3</v>
      </c>
      <c r="G98" s="135">
        <v>3400.8</v>
      </c>
      <c r="H98" s="132">
        <f t="shared" si="3"/>
        <v>23.645731211280534</v>
      </c>
    </row>
    <row r="99" spans="1:8" ht="22.5">
      <c r="A99" s="128">
        <f t="shared" si="2"/>
        <v>88</v>
      </c>
      <c r="B99" s="129" t="s">
        <v>25</v>
      </c>
      <c r="C99" s="130" t="s">
        <v>52</v>
      </c>
      <c r="D99" s="130" t="s">
        <v>26</v>
      </c>
      <c r="E99" s="130"/>
      <c r="F99" s="131">
        <v>14382.3</v>
      </c>
      <c r="G99" s="135">
        <v>3400.8</v>
      </c>
      <c r="H99" s="132">
        <f t="shared" si="3"/>
        <v>23.645731211280534</v>
      </c>
    </row>
    <row r="100" spans="1:8">
      <c r="A100" s="128">
        <f t="shared" si="2"/>
        <v>89</v>
      </c>
      <c r="B100" s="129" t="s">
        <v>8</v>
      </c>
      <c r="C100" s="130" t="s">
        <v>52</v>
      </c>
      <c r="D100" s="130" t="s">
        <v>26</v>
      </c>
      <c r="E100" s="130" t="s">
        <v>9</v>
      </c>
      <c r="F100" s="131">
        <v>14382.3</v>
      </c>
      <c r="G100" s="135">
        <v>3400.8</v>
      </c>
      <c r="H100" s="132">
        <f t="shared" si="3"/>
        <v>23.645731211280534</v>
      </c>
    </row>
    <row r="101" spans="1:8">
      <c r="A101" s="128">
        <f t="shared" si="2"/>
        <v>90</v>
      </c>
      <c r="B101" s="129" t="s">
        <v>10</v>
      </c>
      <c r="C101" s="130" t="s">
        <v>52</v>
      </c>
      <c r="D101" s="130" t="s">
        <v>26</v>
      </c>
      <c r="E101" s="130" t="s">
        <v>11</v>
      </c>
      <c r="F101" s="131">
        <v>14382.3</v>
      </c>
      <c r="G101" s="135">
        <v>3400.8</v>
      </c>
      <c r="H101" s="132">
        <f t="shared" si="3"/>
        <v>23.645731211280534</v>
      </c>
    </row>
    <row r="102" spans="1:8" ht="22.5">
      <c r="A102" s="128">
        <f t="shared" si="2"/>
        <v>91</v>
      </c>
      <c r="B102" s="129" t="s">
        <v>16</v>
      </c>
      <c r="C102" s="130" t="s">
        <v>52</v>
      </c>
      <c r="D102" s="130" t="s">
        <v>17</v>
      </c>
      <c r="E102" s="130"/>
      <c r="F102" s="131">
        <v>25796.7</v>
      </c>
      <c r="G102" s="135">
        <v>8805.7999999999993</v>
      </c>
      <c r="H102" s="132">
        <f t="shared" si="3"/>
        <v>34.135373904414131</v>
      </c>
    </row>
    <row r="103" spans="1:8">
      <c r="A103" s="128">
        <f t="shared" si="2"/>
        <v>92</v>
      </c>
      <c r="B103" s="129" t="s">
        <v>18</v>
      </c>
      <c r="C103" s="130" t="s">
        <v>52</v>
      </c>
      <c r="D103" s="130" t="s">
        <v>19</v>
      </c>
      <c r="E103" s="130"/>
      <c r="F103" s="131">
        <v>25796.7</v>
      </c>
      <c r="G103" s="135">
        <v>8805.7999999999993</v>
      </c>
      <c r="H103" s="132">
        <f t="shared" si="3"/>
        <v>34.135373904414131</v>
      </c>
    </row>
    <row r="104" spans="1:8">
      <c r="A104" s="128">
        <f t="shared" si="2"/>
        <v>93</v>
      </c>
      <c r="B104" s="129" t="s">
        <v>8</v>
      </c>
      <c r="C104" s="130" t="s">
        <v>52</v>
      </c>
      <c r="D104" s="130" t="s">
        <v>19</v>
      </c>
      <c r="E104" s="130" t="s">
        <v>9</v>
      </c>
      <c r="F104" s="131">
        <v>25796.7</v>
      </c>
      <c r="G104" s="135">
        <v>8805.7999999999993</v>
      </c>
      <c r="H104" s="132">
        <f t="shared" si="3"/>
        <v>34.135373904414131</v>
      </c>
    </row>
    <row r="105" spans="1:8">
      <c r="A105" s="128">
        <f t="shared" si="2"/>
        <v>94</v>
      </c>
      <c r="B105" s="129" t="s">
        <v>10</v>
      </c>
      <c r="C105" s="130" t="s">
        <v>52</v>
      </c>
      <c r="D105" s="130" t="s">
        <v>19</v>
      </c>
      <c r="E105" s="130" t="s">
        <v>11</v>
      </c>
      <c r="F105" s="131">
        <v>25796.7</v>
      </c>
      <c r="G105" s="135">
        <v>8805.7999999999993</v>
      </c>
      <c r="H105" s="132">
        <f t="shared" si="3"/>
        <v>34.135373904414131</v>
      </c>
    </row>
    <row r="106" spans="1:8">
      <c r="A106" s="128">
        <f t="shared" si="2"/>
        <v>95</v>
      </c>
      <c r="B106" s="129" t="s">
        <v>53</v>
      </c>
      <c r="C106" s="130" t="s">
        <v>52</v>
      </c>
      <c r="D106" s="130" t="s">
        <v>54</v>
      </c>
      <c r="E106" s="130"/>
      <c r="F106" s="131">
        <v>282.5</v>
      </c>
      <c r="G106" s="135">
        <v>41.4</v>
      </c>
      <c r="H106" s="132">
        <f t="shared" si="3"/>
        <v>14.654867256637166</v>
      </c>
    </row>
    <row r="107" spans="1:8">
      <c r="A107" s="128">
        <f t="shared" si="2"/>
        <v>96</v>
      </c>
      <c r="B107" s="129" t="s">
        <v>55</v>
      </c>
      <c r="C107" s="130" t="s">
        <v>52</v>
      </c>
      <c r="D107" s="130" t="s">
        <v>56</v>
      </c>
      <c r="E107" s="130"/>
      <c r="F107" s="131">
        <v>282.5</v>
      </c>
      <c r="G107" s="135">
        <v>41.4</v>
      </c>
      <c r="H107" s="132">
        <f t="shared" si="3"/>
        <v>14.654867256637166</v>
      </c>
    </row>
    <row r="108" spans="1:8">
      <c r="A108" s="128">
        <f t="shared" si="2"/>
        <v>97</v>
      </c>
      <c r="B108" s="129" t="s">
        <v>8</v>
      </c>
      <c r="C108" s="130" t="s">
        <v>52</v>
      </c>
      <c r="D108" s="130" t="s">
        <v>56</v>
      </c>
      <c r="E108" s="130" t="s">
        <v>9</v>
      </c>
      <c r="F108" s="131">
        <v>282.5</v>
      </c>
      <c r="G108" s="135">
        <v>41.4</v>
      </c>
      <c r="H108" s="132">
        <f t="shared" si="3"/>
        <v>14.654867256637166</v>
      </c>
    </row>
    <row r="109" spans="1:8">
      <c r="A109" s="128">
        <f t="shared" si="2"/>
        <v>98</v>
      </c>
      <c r="B109" s="129" t="s">
        <v>10</v>
      </c>
      <c r="C109" s="130" t="s">
        <v>52</v>
      </c>
      <c r="D109" s="130" t="s">
        <v>56</v>
      </c>
      <c r="E109" s="130" t="s">
        <v>11</v>
      </c>
      <c r="F109" s="131">
        <v>282.5</v>
      </c>
      <c r="G109" s="135">
        <v>41.4</v>
      </c>
      <c r="H109" s="132">
        <f t="shared" si="3"/>
        <v>14.654867256637166</v>
      </c>
    </row>
    <row r="110" spans="1:8" ht="56.25">
      <c r="A110" s="128">
        <f t="shared" si="2"/>
        <v>99</v>
      </c>
      <c r="B110" s="129" t="s">
        <v>57</v>
      </c>
      <c r="C110" s="130" t="s">
        <v>58</v>
      </c>
      <c r="D110" s="130"/>
      <c r="E110" s="130"/>
      <c r="F110" s="131">
        <f>82303.4+605+204.4</f>
        <v>83112.799999999988</v>
      </c>
      <c r="G110" s="132">
        <v>30943.5</v>
      </c>
      <c r="H110" s="132">
        <f t="shared" si="3"/>
        <v>37.230727396983383</v>
      </c>
    </row>
    <row r="111" spans="1:8" ht="56.25">
      <c r="A111" s="128">
        <f t="shared" si="2"/>
        <v>100</v>
      </c>
      <c r="B111" s="129" t="s">
        <v>12</v>
      </c>
      <c r="C111" s="130" t="s">
        <v>58</v>
      </c>
      <c r="D111" s="130" t="s">
        <v>13</v>
      </c>
      <c r="E111" s="130"/>
      <c r="F111" s="131">
        <v>4078.1</v>
      </c>
      <c r="G111" s="135">
        <v>1144.3</v>
      </c>
      <c r="H111" s="132">
        <f t="shared" si="3"/>
        <v>28.059635614624455</v>
      </c>
    </row>
    <row r="112" spans="1:8">
      <c r="A112" s="128">
        <f t="shared" si="2"/>
        <v>101</v>
      </c>
      <c r="B112" s="129" t="s">
        <v>14</v>
      </c>
      <c r="C112" s="130" t="s">
        <v>58</v>
      </c>
      <c r="D112" s="130" t="s">
        <v>15</v>
      </c>
      <c r="E112" s="130"/>
      <c r="F112" s="131">
        <v>4078.1</v>
      </c>
      <c r="G112" s="135">
        <v>1144.3</v>
      </c>
      <c r="H112" s="132">
        <f t="shared" si="3"/>
        <v>28.059635614624455</v>
      </c>
    </row>
    <row r="113" spans="1:8">
      <c r="A113" s="128">
        <f t="shared" si="2"/>
        <v>102</v>
      </c>
      <c r="B113" s="129" t="s">
        <v>8</v>
      </c>
      <c r="C113" s="130" t="s">
        <v>58</v>
      </c>
      <c r="D113" s="130" t="s">
        <v>15</v>
      </c>
      <c r="E113" s="130" t="s">
        <v>9</v>
      </c>
      <c r="F113" s="131">
        <v>4078.1</v>
      </c>
      <c r="G113" s="135">
        <v>1144.3</v>
      </c>
      <c r="H113" s="132">
        <f t="shared" si="3"/>
        <v>28.059635614624455</v>
      </c>
    </row>
    <row r="114" spans="1:8">
      <c r="A114" s="128">
        <f t="shared" si="2"/>
        <v>103</v>
      </c>
      <c r="B114" s="129" t="s">
        <v>43</v>
      </c>
      <c r="C114" s="130" t="s">
        <v>58</v>
      </c>
      <c r="D114" s="130" t="s">
        <v>15</v>
      </c>
      <c r="E114" s="130" t="s">
        <v>20</v>
      </c>
      <c r="F114" s="131">
        <v>4078.1</v>
      </c>
      <c r="G114" s="135">
        <v>1144.3</v>
      </c>
      <c r="H114" s="132">
        <f t="shared" si="3"/>
        <v>28.059635614624455</v>
      </c>
    </row>
    <row r="115" spans="1:8" ht="22.5">
      <c r="A115" s="128">
        <f t="shared" si="2"/>
        <v>104</v>
      </c>
      <c r="B115" s="129" t="s">
        <v>23</v>
      </c>
      <c r="C115" s="130" t="s">
        <v>58</v>
      </c>
      <c r="D115" s="130" t="s">
        <v>24</v>
      </c>
      <c r="E115" s="130"/>
      <c r="F115" s="131">
        <v>4704.8999999999996</v>
      </c>
      <c r="G115" s="135">
        <v>2141.8000000000002</v>
      </c>
      <c r="H115" s="132">
        <f t="shared" si="3"/>
        <v>45.522752874662594</v>
      </c>
    </row>
    <row r="116" spans="1:8" ht="22.5">
      <c r="A116" s="128">
        <f t="shared" si="2"/>
        <v>105</v>
      </c>
      <c r="B116" s="129" t="s">
        <v>25</v>
      </c>
      <c r="C116" s="130" t="s">
        <v>58</v>
      </c>
      <c r="D116" s="130" t="s">
        <v>26</v>
      </c>
      <c r="E116" s="130"/>
      <c r="F116" s="131">
        <v>4704.8999999999996</v>
      </c>
      <c r="G116" s="135">
        <v>2141.8000000000002</v>
      </c>
      <c r="H116" s="132">
        <f t="shared" si="3"/>
        <v>45.522752874662594</v>
      </c>
    </row>
    <row r="117" spans="1:8">
      <c r="A117" s="128">
        <f t="shared" si="2"/>
        <v>106</v>
      </c>
      <c r="B117" s="129" t="s">
        <v>8</v>
      </c>
      <c r="C117" s="130" t="s">
        <v>58</v>
      </c>
      <c r="D117" s="130" t="s">
        <v>26</v>
      </c>
      <c r="E117" s="130" t="s">
        <v>9</v>
      </c>
      <c r="F117" s="131">
        <v>4704.8999999999996</v>
      </c>
      <c r="G117" s="135">
        <v>2141.8000000000002</v>
      </c>
      <c r="H117" s="132">
        <f t="shared" si="3"/>
        <v>45.522752874662594</v>
      </c>
    </row>
    <row r="118" spans="1:8">
      <c r="A118" s="128">
        <f t="shared" si="2"/>
        <v>107</v>
      </c>
      <c r="B118" s="129" t="s">
        <v>43</v>
      </c>
      <c r="C118" s="130" t="s">
        <v>58</v>
      </c>
      <c r="D118" s="130" t="s">
        <v>26</v>
      </c>
      <c r="E118" s="130" t="s">
        <v>20</v>
      </c>
      <c r="F118" s="131">
        <v>4704.8999999999996</v>
      </c>
      <c r="G118" s="135">
        <v>2141.8000000000002</v>
      </c>
      <c r="H118" s="132">
        <f t="shared" si="3"/>
        <v>45.522752874662594</v>
      </c>
    </row>
    <row r="119" spans="1:8" ht="22.5">
      <c r="A119" s="128">
        <f t="shared" si="2"/>
        <v>108</v>
      </c>
      <c r="B119" s="129" t="s">
        <v>16</v>
      </c>
      <c r="C119" s="130" t="s">
        <v>58</v>
      </c>
      <c r="D119" s="130" t="s">
        <v>17</v>
      </c>
      <c r="E119" s="130"/>
      <c r="F119" s="131">
        <f>74060.4+204.4</f>
        <v>74264.799999999988</v>
      </c>
      <c r="G119" s="135">
        <v>27653.200000000001</v>
      </c>
      <c r="H119" s="132">
        <f t="shared" si="3"/>
        <v>37.235944889099557</v>
      </c>
    </row>
    <row r="120" spans="1:8">
      <c r="A120" s="128">
        <f t="shared" si="2"/>
        <v>109</v>
      </c>
      <c r="B120" s="129" t="s">
        <v>18</v>
      </c>
      <c r="C120" s="130" t="s">
        <v>58</v>
      </c>
      <c r="D120" s="130" t="s">
        <v>19</v>
      </c>
      <c r="E120" s="130"/>
      <c r="F120" s="131">
        <f>74060.4+204.4</f>
        <v>74264.799999999988</v>
      </c>
      <c r="G120" s="135">
        <v>27653.200000000001</v>
      </c>
      <c r="H120" s="132">
        <f t="shared" si="3"/>
        <v>37.235944889099557</v>
      </c>
    </row>
    <row r="121" spans="1:8">
      <c r="A121" s="128">
        <f t="shared" si="2"/>
        <v>110</v>
      </c>
      <c r="B121" s="129" t="s">
        <v>8</v>
      </c>
      <c r="C121" s="130" t="s">
        <v>58</v>
      </c>
      <c r="D121" s="130" t="s">
        <v>19</v>
      </c>
      <c r="E121" s="130" t="s">
        <v>9</v>
      </c>
      <c r="F121" s="131">
        <f>74060.4+204.4</f>
        <v>74264.799999999988</v>
      </c>
      <c r="G121" s="135">
        <v>27653.200000000001</v>
      </c>
      <c r="H121" s="132">
        <f t="shared" si="3"/>
        <v>37.235944889099557</v>
      </c>
    </row>
    <row r="122" spans="1:8">
      <c r="A122" s="128">
        <f t="shared" si="2"/>
        <v>111</v>
      </c>
      <c r="B122" s="129" t="s">
        <v>43</v>
      </c>
      <c r="C122" s="130" t="s">
        <v>58</v>
      </c>
      <c r="D122" s="130" t="s">
        <v>19</v>
      </c>
      <c r="E122" s="130" t="s">
        <v>20</v>
      </c>
      <c r="F122" s="131">
        <f>74060.4+204.4</f>
        <v>74264.799999999988</v>
      </c>
      <c r="G122" s="135">
        <v>27653.200000000001</v>
      </c>
      <c r="H122" s="132">
        <f t="shared" si="3"/>
        <v>37.235944889099557</v>
      </c>
    </row>
    <row r="123" spans="1:8">
      <c r="A123" s="128">
        <f t="shared" si="2"/>
        <v>112</v>
      </c>
      <c r="B123" s="129" t="s">
        <v>53</v>
      </c>
      <c r="C123" s="130" t="s">
        <v>58</v>
      </c>
      <c r="D123" s="130" t="s">
        <v>54</v>
      </c>
      <c r="E123" s="130"/>
      <c r="F123" s="131">
        <v>65</v>
      </c>
      <c r="G123" s="135">
        <v>4.2</v>
      </c>
      <c r="H123" s="132">
        <f t="shared" si="3"/>
        <v>6.4615384615384617</v>
      </c>
    </row>
    <row r="124" spans="1:8">
      <c r="A124" s="128">
        <f t="shared" si="2"/>
        <v>113</v>
      </c>
      <c r="B124" s="129" t="s">
        <v>55</v>
      </c>
      <c r="C124" s="130" t="s">
        <v>58</v>
      </c>
      <c r="D124" s="130" t="s">
        <v>56</v>
      </c>
      <c r="E124" s="130"/>
      <c r="F124" s="131">
        <v>65</v>
      </c>
      <c r="G124" s="135">
        <v>4.2</v>
      </c>
      <c r="H124" s="132">
        <f t="shared" si="3"/>
        <v>6.4615384615384617</v>
      </c>
    </row>
    <row r="125" spans="1:8">
      <c r="A125" s="128">
        <f t="shared" si="2"/>
        <v>114</v>
      </c>
      <c r="B125" s="129" t="s">
        <v>8</v>
      </c>
      <c r="C125" s="130" t="s">
        <v>58</v>
      </c>
      <c r="D125" s="130" t="s">
        <v>56</v>
      </c>
      <c r="E125" s="130" t="s">
        <v>9</v>
      </c>
      <c r="F125" s="131">
        <v>65</v>
      </c>
      <c r="G125" s="135">
        <v>4.2</v>
      </c>
      <c r="H125" s="132">
        <f t="shared" si="3"/>
        <v>6.4615384615384617</v>
      </c>
    </row>
    <row r="126" spans="1:8">
      <c r="A126" s="128">
        <f t="shared" si="2"/>
        <v>115</v>
      </c>
      <c r="B126" s="129" t="s">
        <v>43</v>
      </c>
      <c r="C126" s="130" t="s">
        <v>58</v>
      </c>
      <c r="D126" s="130" t="s">
        <v>56</v>
      </c>
      <c r="E126" s="130" t="s">
        <v>20</v>
      </c>
      <c r="F126" s="131">
        <v>65</v>
      </c>
      <c r="G126" s="135">
        <v>4.2</v>
      </c>
      <c r="H126" s="132">
        <f t="shared" si="3"/>
        <v>6.4615384615384617</v>
      </c>
    </row>
    <row r="127" spans="1:8" ht="67.5">
      <c r="A127" s="128">
        <f t="shared" si="2"/>
        <v>116</v>
      </c>
      <c r="B127" s="129" t="s">
        <v>59</v>
      </c>
      <c r="C127" s="130" t="s">
        <v>60</v>
      </c>
      <c r="D127" s="130"/>
      <c r="E127" s="130"/>
      <c r="F127" s="131">
        <v>28476.2</v>
      </c>
      <c r="G127" s="135">
        <v>7378.2</v>
      </c>
      <c r="H127" s="132">
        <f t="shared" si="3"/>
        <v>25.910058224060794</v>
      </c>
    </row>
    <row r="128" spans="1:8" ht="56.25">
      <c r="A128" s="128">
        <f t="shared" si="2"/>
        <v>117</v>
      </c>
      <c r="B128" s="129" t="s">
        <v>12</v>
      </c>
      <c r="C128" s="130" t="s">
        <v>60</v>
      </c>
      <c r="D128" s="130" t="s">
        <v>13</v>
      </c>
      <c r="E128" s="130"/>
      <c r="F128" s="131">
        <v>25385.8</v>
      </c>
      <c r="G128" s="135">
        <v>6567.7</v>
      </c>
      <c r="H128" s="132">
        <f t="shared" si="3"/>
        <v>25.871550236746526</v>
      </c>
    </row>
    <row r="129" spans="1:8">
      <c r="A129" s="128">
        <f t="shared" si="2"/>
        <v>118</v>
      </c>
      <c r="B129" s="129" t="s">
        <v>14</v>
      </c>
      <c r="C129" s="130" t="s">
        <v>60</v>
      </c>
      <c r="D129" s="130" t="s">
        <v>15</v>
      </c>
      <c r="E129" s="130"/>
      <c r="F129" s="131">
        <v>25385.8</v>
      </c>
      <c r="G129" s="135">
        <v>6567.7</v>
      </c>
      <c r="H129" s="132">
        <f t="shared" si="3"/>
        <v>25.871550236746526</v>
      </c>
    </row>
    <row r="130" spans="1:8">
      <c r="A130" s="128">
        <f t="shared" si="2"/>
        <v>119</v>
      </c>
      <c r="B130" s="129" t="s">
        <v>8</v>
      </c>
      <c r="C130" s="130" t="s">
        <v>60</v>
      </c>
      <c r="D130" s="130" t="s">
        <v>15</v>
      </c>
      <c r="E130" s="130" t="s">
        <v>9</v>
      </c>
      <c r="F130" s="131">
        <v>25385.8</v>
      </c>
      <c r="G130" s="135">
        <v>6567.7</v>
      </c>
      <c r="H130" s="132">
        <f t="shared" si="3"/>
        <v>25.871550236746526</v>
      </c>
    </row>
    <row r="131" spans="1:8">
      <c r="A131" s="128">
        <f t="shared" si="2"/>
        <v>120</v>
      </c>
      <c r="B131" s="129" t="s">
        <v>43</v>
      </c>
      <c r="C131" s="130" t="s">
        <v>60</v>
      </c>
      <c r="D131" s="130" t="s">
        <v>15</v>
      </c>
      <c r="E131" s="130" t="s">
        <v>20</v>
      </c>
      <c r="F131" s="131">
        <v>25385.8</v>
      </c>
      <c r="G131" s="135">
        <v>6567.7</v>
      </c>
      <c r="H131" s="132">
        <f t="shared" si="3"/>
        <v>25.871550236746526</v>
      </c>
    </row>
    <row r="132" spans="1:8" ht="22.5">
      <c r="A132" s="128">
        <f t="shared" si="2"/>
        <v>121</v>
      </c>
      <c r="B132" s="129" t="s">
        <v>23</v>
      </c>
      <c r="C132" s="130" t="s">
        <v>60</v>
      </c>
      <c r="D132" s="130" t="s">
        <v>24</v>
      </c>
      <c r="E132" s="130"/>
      <c r="F132" s="131">
        <v>3039.4</v>
      </c>
      <c r="G132" s="135">
        <v>809.5</v>
      </c>
      <c r="H132" s="132">
        <f t="shared" si="3"/>
        <v>26.633546094623938</v>
      </c>
    </row>
    <row r="133" spans="1:8" ht="22.5">
      <c r="A133" s="128">
        <f t="shared" si="2"/>
        <v>122</v>
      </c>
      <c r="B133" s="129" t="s">
        <v>25</v>
      </c>
      <c r="C133" s="130" t="s">
        <v>60</v>
      </c>
      <c r="D133" s="130" t="s">
        <v>26</v>
      </c>
      <c r="E133" s="130"/>
      <c r="F133" s="131">
        <v>3039.4</v>
      </c>
      <c r="G133" s="135">
        <v>809.5</v>
      </c>
      <c r="H133" s="132">
        <f t="shared" si="3"/>
        <v>26.633546094623938</v>
      </c>
    </row>
    <row r="134" spans="1:8">
      <c r="A134" s="128">
        <f t="shared" si="2"/>
        <v>123</v>
      </c>
      <c r="B134" s="129" t="s">
        <v>8</v>
      </c>
      <c r="C134" s="130" t="s">
        <v>60</v>
      </c>
      <c r="D134" s="130" t="s">
        <v>26</v>
      </c>
      <c r="E134" s="130" t="s">
        <v>9</v>
      </c>
      <c r="F134" s="131">
        <v>3039.4</v>
      </c>
      <c r="G134" s="135">
        <v>809.5</v>
      </c>
      <c r="H134" s="132">
        <f t="shared" si="3"/>
        <v>26.633546094623938</v>
      </c>
    </row>
    <row r="135" spans="1:8">
      <c r="A135" s="128">
        <f t="shared" si="2"/>
        <v>124</v>
      </c>
      <c r="B135" s="129" t="s">
        <v>43</v>
      </c>
      <c r="C135" s="130" t="s">
        <v>60</v>
      </c>
      <c r="D135" s="130" t="s">
        <v>26</v>
      </c>
      <c r="E135" s="130" t="s">
        <v>20</v>
      </c>
      <c r="F135" s="131">
        <v>3039.4</v>
      </c>
      <c r="G135" s="135">
        <v>809.5</v>
      </c>
      <c r="H135" s="132">
        <f t="shared" si="3"/>
        <v>26.633546094623938</v>
      </c>
    </row>
    <row r="136" spans="1:8">
      <c r="A136" s="128">
        <f t="shared" si="2"/>
        <v>125</v>
      </c>
      <c r="B136" s="129" t="s">
        <v>53</v>
      </c>
      <c r="C136" s="130" t="s">
        <v>60</v>
      </c>
      <c r="D136" s="130" t="s">
        <v>54</v>
      </c>
      <c r="E136" s="130"/>
      <c r="F136" s="131">
        <v>51</v>
      </c>
      <c r="G136" s="135">
        <v>1</v>
      </c>
      <c r="H136" s="132">
        <f t="shared" si="3"/>
        <v>1.9607843137254901</v>
      </c>
    </row>
    <row r="137" spans="1:8">
      <c r="A137" s="128">
        <f t="shared" si="2"/>
        <v>126</v>
      </c>
      <c r="B137" s="129" t="s">
        <v>55</v>
      </c>
      <c r="C137" s="130" t="s">
        <v>60</v>
      </c>
      <c r="D137" s="130" t="s">
        <v>56</v>
      </c>
      <c r="E137" s="130"/>
      <c r="F137" s="131">
        <v>51</v>
      </c>
      <c r="G137" s="135">
        <v>1</v>
      </c>
      <c r="H137" s="132">
        <f t="shared" si="3"/>
        <v>1.9607843137254901</v>
      </c>
    </row>
    <row r="138" spans="1:8">
      <c r="A138" s="128">
        <f t="shared" si="2"/>
        <v>127</v>
      </c>
      <c r="B138" s="129" t="s">
        <v>8</v>
      </c>
      <c r="C138" s="130" t="s">
        <v>60</v>
      </c>
      <c r="D138" s="130" t="s">
        <v>56</v>
      </c>
      <c r="E138" s="130" t="s">
        <v>9</v>
      </c>
      <c r="F138" s="131">
        <v>51</v>
      </c>
      <c r="G138" s="135">
        <v>1</v>
      </c>
      <c r="H138" s="132">
        <f t="shared" si="3"/>
        <v>1.9607843137254901</v>
      </c>
    </row>
    <row r="139" spans="1:8">
      <c r="A139" s="128">
        <f t="shared" si="2"/>
        <v>128</v>
      </c>
      <c r="B139" s="129" t="s">
        <v>43</v>
      </c>
      <c r="C139" s="130" t="s">
        <v>60</v>
      </c>
      <c r="D139" s="130" t="s">
        <v>56</v>
      </c>
      <c r="E139" s="130" t="s">
        <v>20</v>
      </c>
      <c r="F139" s="131">
        <v>51</v>
      </c>
      <c r="G139" s="135">
        <v>1</v>
      </c>
      <c r="H139" s="132">
        <f t="shared" si="3"/>
        <v>1.9607843137254901</v>
      </c>
    </row>
    <row r="140" spans="1:8" ht="90">
      <c r="A140" s="128">
        <f t="shared" si="2"/>
        <v>129</v>
      </c>
      <c r="B140" s="134" t="s">
        <v>61</v>
      </c>
      <c r="C140" s="130" t="s">
        <v>62</v>
      </c>
      <c r="D140" s="130"/>
      <c r="E140" s="130"/>
      <c r="F140" s="131">
        <f>26893.1-253.7</f>
        <v>26639.399999999998</v>
      </c>
      <c r="G140" s="135">
        <v>8206.6</v>
      </c>
      <c r="H140" s="132">
        <f t="shared" si="3"/>
        <v>30.806249390001277</v>
      </c>
    </row>
    <row r="141" spans="1:8">
      <c r="A141" s="128">
        <f t="shared" si="2"/>
        <v>130</v>
      </c>
      <c r="B141" s="129" t="s">
        <v>63</v>
      </c>
      <c r="C141" s="130" t="s">
        <v>62</v>
      </c>
      <c r="D141" s="130" t="s">
        <v>64</v>
      </c>
      <c r="E141" s="130"/>
      <c r="F141" s="131">
        <f>26893.1-253.7</f>
        <v>26639.399999999998</v>
      </c>
      <c r="G141" s="135">
        <v>8206.6</v>
      </c>
      <c r="H141" s="132">
        <f t="shared" si="3"/>
        <v>30.806249390001277</v>
      </c>
    </row>
    <row r="142" spans="1:8">
      <c r="A142" s="128">
        <f t="shared" ref="A142:A205" si="4">A141+1</f>
        <v>131</v>
      </c>
      <c r="B142" s="129" t="s">
        <v>65</v>
      </c>
      <c r="C142" s="130" t="s">
        <v>62</v>
      </c>
      <c r="D142" s="130" t="s">
        <v>66</v>
      </c>
      <c r="E142" s="130"/>
      <c r="F142" s="131">
        <f>26893.1-253.7</f>
        <v>26639.399999999998</v>
      </c>
      <c r="G142" s="135">
        <v>8206.6</v>
      </c>
      <c r="H142" s="132">
        <f t="shared" si="3"/>
        <v>30.806249390001277</v>
      </c>
    </row>
    <row r="143" spans="1:8">
      <c r="A143" s="128">
        <f t="shared" si="4"/>
        <v>132</v>
      </c>
      <c r="B143" s="129" t="s">
        <v>8</v>
      </c>
      <c r="C143" s="130" t="s">
        <v>62</v>
      </c>
      <c r="D143" s="130" t="s">
        <v>66</v>
      </c>
      <c r="E143" s="130" t="s">
        <v>9</v>
      </c>
      <c r="F143" s="131">
        <f>26893.1-253.7</f>
        <v>26639.399999999998</v>
      </c>
      <c r="G143" s="135">
        <v>8206.6</v>
      </c>
      <c r="H143" s="132">
        <f t="shared" si="3"/>
        <v>30.806249390001277</v>
      </c>
    </row>
    <row r="144" spans="1:8">
      <c r="A144" s="128">
        <f t="shared" si="4"/>
        <v>133</v>
      </c>
      <c r="B144" s="129" t="s">
        <v>43</v>
      </c>
      <c r="C144" s="130" t="s">
        <v>62</v>
      </c>
      <c r="D144" s="130" t="s">
        <v>66</v>
      </c>
      <c r="E144" s="130" t="s">
        <v>20</v>
      </c>
      <c r="F144" s="131">
        <f>26893.1-253.7</f>
        <v>26639.399999999998</v>
      </c>
      <c r="G144" s="135">
        <v>8206.6</v>
      </c>
      <c r="H144" s="132">
        <f t="shared" si="3"/>
        <v>30.806249390001277</v>
      </c>
    </row>
    <row r="145" spans="1:8" ht="78.75">
      <c r="A145" s="128">
        <f t="shared" si="4"/>
        <v>134</v>
      </c>
      <c r="B145" s="134" t="s">
        <v>665</v>
      </c>
      <c r="C145" s="130" t="s">
        <v>666</v>
      </c>
      <c r="D145" s="130"/>
      <c r="E145" s="130"/>
      <c r="F145" s="131">
        <v>51.7</v>
      </c>
      <c r="G145" s="132"/>
      <c r="H145" s="132">
        <f t="shared" si="3"/>
        <v>0</v>
      </c>
    </row>
    <row r="146" spans="1:8" ht="56.25">
      <c r="A146" s="128">
        <f t="shared" si="4"/>
        <v>135</v>
      </c>
      <c r="B146" s="129" t="s">
        <v>12</v>
      </c>
      <c r="C146" s="130" t="s">
        <v>666</v>
      </c>
      <c r="D146" s="130" t="s">
        <v>13</v>
      </c>
      <c r="E146" s="130"/>
      <c r="F146" s="131">
        <v>51.7</v>
      </c>
      <c r="G146" s="132"/>
      <c r="H146" s="132">
        <f t="shared" si="3"/>
        <v>0</v>
      </c>
    </row>
    <row r="147" spans="1:8">
      <c r="A147" s="128">
        <f t="shared" si="4"/>
        <v>136</v>
      </c>
      <c r="B147" s="129" t="s">
        <v>14</v>
      </c>
      <c r="C147" s="130" t="s">
        <v>666</v>
      </c>
      <c r="D147" s="130" t="s">
        <v>15</v>
      </c>
      <c r="E147" s="130"/>
      <c r="F147" s="131">
        <v>51.7</v>
      </c>
      <c r="G147" s="132"/>
      <c r="H147" s="132">
        <f t="shared" si="3"/>
        <v>0</v>
      </c>
    </row>
    <row r="148" spans="1:8">
      <c r="A148" s="128">
        <f t="shared" si="4"/>
        <v>137</v>
      </c>
      <c r="B148" s="129" t="s">
        <v>8</v>
      </c>
      <c r="C148" s="130" t="s">
        <v>666</v>
      </c>
      <c r="D148" s="130" t="s">
        <v>15</v>
      </c>
      <c r="E148" s="130" t="s">
        <v>9</v>
      </c>
      <c r="F148" s="131">
        <v>51.7</v>
      </c>
      <c r="G148" s="132"/>
      <c r="H148" s="132">
        <f t="shared" si="3"/>
        <v>0</v>
      </c>
    </row>
    <row r="149" spans="1:8">
      <c r="A149" s="128">
        <f t="shared" si="4"/>
        <v>138</v>
      </c>
      <c r="B149" s="129" t="s">
        <v>10</v>
      </c>
      <c r="C149" s="130" t="s">
        <v>666</v>
      </c>
      <c r="D149" s="130" t="s">
        <v>15</v>
      </c>
      <c r="E149" s="130" t="s">
        <v>11</v>
      </c>
      <c r="F149" s="131">
        <v>51.7</v>
      </c>
      <c r="G149" s="132"/>
      <c r="H149" s="132">
        <f t="shared" si="3"/>
        <v>0</v>
      </c>
    </row>
    <row r="150" spans="1:8" ht="22.5">
      <c r="A150" s="128">
        <f t="shared" si="4"/>
        <v>139</v>
      </c>
      <c r="B150" s="129" t="s">
        <v>67</v>
      </c>
      <c r="C150" s="130" t="s">
        <v>68</v>
      </c>
      <c r="D150" s="130"/>
      <c r="E150" s="130"/>
      <c r="F150" s="131">
        <v>300</v>
      </c>
      <c r="G150" s="132"/>
      <c r="H150" s="132">
        <f t="shared" si="3"/>
        <v>0</v>
      </c>
    </row>
    <row r="151" spans="1:8" ht="78.75">
      <c r="A151" s="128">
        <f t="shared" si="4"/>
        <v>140</v>
      </c>
      <c r="B151" s="134" t="s">
        <v>69</v>
      </c>
      <c r="C151" s="130" t="s">
        <v>70</v>
      </c>
      <c r="D151" s="130"/>
      <c r="E151" s="130"/>
      <c r="F151" s="131">
        <v>300</v>
      </c>
      <c r="G151" s="132"/>
      <c r="H151" s="132">
        <f t="shared" si="3"/>
        <v>0</v>
      </c>
    </row>
    <row r="152" spans="1:8" ht="22.5">
      <c r="A152" s="128">
        <f t="shared" si="4"/>
        <v>141</v>
      </c>
      <c r="B152" s="129" t="s">
        <v>23</v>
      </c>
      <c r="C152" s="130" t="s">
        <v>70</v>
      </c>
      <c r="D152" s="130" t="s">
        <v>24</v>
      </c>
      <c r="E152" s="130"/>
      <c r="F152" s="131">
        <v>300</v>
      </c>
      <c r="G152" s="132"/>
      <c r="H152" s="132">
        <f t="shared" si="3"/>
        <v>0</v>
      </c>
    </row>
    <row r="153" spans="1:8" ht="22.5">
      <c r="A153" s="128">
        <f t="shared" si="4"/>
        <v>142</v>
      </c>
      <c r="B153" s="129" t="s">
        <v>25</v>
      </c>
      <c r="C153" s="130" t="s">
        <v>70</v>
      </c>
      <c r="D153" s="130" t="s">
        <v>26</v>
      </c>
      <c r="E153" s="130"/>
      <c r="F153" s="131">
        <v>300</v>
      </c>
      <c r="G153" s="132"/>
      <c r="H153" s="132">
        <f t="shared" si="3"/>
        <v>0</v>
      </c>
    </row>
    <row r="154" spans="1:8">
      <c r="A154" s="128">
        <f t="shared" si="4"/>
        <v>143</v>
      </c>
      <c r="B154" s="129" t="s">
        <v>8</v>
      </c>
      <c r="C154" s="130" t="s">
        <v>70</v>
      </c>
      <c r="D154" s="130" t="s">
        <v>26</v>
      </c>
      <c r="E154" s="130" t="s">
        <v>9</v>
      </c>
      <c r="F154" s="131">
        <v>300</v>
      </c>
      <c r="G154" s="132"/>
      <c r="H154" s="132">
        <f t="shared" si="3"/>
        <v>0</v>
      </c>
    </row>
    <row r="155" spans="1:8">
      <c r="A155" s="128">
        <f t="shared" si="4"/>
        <v>144</v>
      </c>
      <c r="B155" s="129" t="s">
        <v>43</v>
      </c>
      <c r="C155" s="130" t="s">
        <v>70</v>
      </c>
      <c r="D155" s="130" t="s">
        <v>26</v>
      </c>
      <c r="E155" s="130" t="s">
        <v>20</v>
      </c>
      <c r="F155" s="131">
        <v>300</v>
      </c>
      <c r="G155" s="132"/>
      <c r="H155" s="132">
        <f t="shared" si="3"/>
        <v>0</v>
      </c>
    </row>
    <row r="156" spans="1:8" ht="22.5">
      <c r="A156" s="128">
        <f t="shared" si="4"/>
        <v>145</v>
      </c>
      <c r="B156" s="129" t="s">
        <v>71</v>
      </c>
      <c r="C156" s="130" t="s">
        <v>72</v>
      </c>
      <c r="D156" s="130"/>
      <c r="E156" s="130"/>
      <c r="F156" s="131">
        <v>2945.6</v>
      </c>
      <c r="G156" s="132"/>
      <c r="H156" s="132">
        <f t="shared" si="3"/>
        <v>0</v>
      </c>
    </row>
    <row r="157" spans="1:8" ht="67.5">
      <c r="A157" s="128">
        <f t="shared" si="4"/>
        <v>146</v>
      </c>
      <c r="B157" s="134" t="s">
        <v>73</v>
      </c>
      <c r="C157" s="130" t="s">
        <v>74</v>
      </c>
      <c r="D157" s="130"/>
      <c r="E157" s="130"/>
      <c r="F157" s="131">
        <v>1795.2</v>
      </c>
      <c r="G157" s="132"/>
      <c r="H157" s="132">
        <f t="shared" si="3"/>
        <v>0</v>
      </c>
    </row>
    <row r="158" spans="1:8" ht="22.5">
      <c r="A158" s="128">
        <f t="shared" si="4"/>
        <v>147</v>
      </c>
      <c r="B158" s="129" t="s">
        <v>23</v>
      </c>
      <c r="C158" s="130" t="s">
        <v>74</v>
      </c>
      <c r="D158" s="130" t="s">
        <v>24</v>
      </c>
      <c r="E158" s="130"/>
      <c r="F158" s="131">
        <v>156.5</v>
      </c>
      <c r="G158" s="132"/>
      <c r="H158" s="132">
        <f t="shared" ref="H158:H221" si="5">G158/F158*100</f>
        <v>0</v>
      </c>
    </row>
    <row r="159" spans="1:8" ht="22.5">
      <c r="A159" s="128">
        <f t="shared" si="4"/>
        <v>148</v>
      </c>
      <c r="B159" s="129" t="s">
        <v>25</v>
      </c>
      <c r="C159" s="130" t="s">
        <v>74</v>
      </c>
      <c r="D159" s="130" t="s">
        <v>26</v>
      </c>
      <c r="E159" s="130"/>
      <c r="F159" s="131">
        <v>156.5</v>
      </c>
      <c r="G159" s="132"/>
      <c r="H159" s="132">
        <f t="shared" si="5"/>
        <v>0</v>
      </c>
    </row>
    <row r="160" spans="1:8">
      <c r="A160" s="128">
        <f t="shared" si="4"/>
        <v>149</v>
      </c>
      <c r="B160" s="129" t="s">
        <v>8</v>
      </c>
      <c r="C160" s="130" t="s">
        <v>74</v>
      </c>
      <c r="D160" s="130" t="s">
        <v>26</v>
      </c>
      <c r="E160" s="130" t="s">
        <v>9</v>
      </c>
      <c r="F160" s="131">
        <v>156.5</v>
      </c>
      <c r="G160" s="132"/>
      <c r="H160" s="132">
        <f t="shared" si="5"/>
        <v>0</v>
      </c>
    </row>
    <row r="161" spans="1:8">
      <c r="A161" s="128">
        <f t="shared" si="4"/>
        <v>150</v>
      </c>
      <c r="B161" s="129" t="s">
        <v>75</v>
      </c>
      <c r="C161" s="130" t="s">
        <v>74</v>
      </c>
      <c r="D161" s="130" t="s">
        <v>26</v>
      </c>
      <c r="E161" s="130" t="s">
        <v>76</v>
      </c>
      <c r="F161" s="131">
        <v>156.5</v>
      </c>
      <c r="G161" s="132"/>
      <c r="H161" s="132">
        <f t="shared" si="5"/>
        <v>0</v>
      </c>
    </row>
    <row r="162" spans="1:8" ht="22.5">
      <c r="A162" s="128">
        <f t="shared" si="4"/>
        <v>151</v>
      </c>
      <c r="B162" s="129" t="s">
        <v>16</v>
      </c>
      <c r="C162" s="130" t="s">
        <v>74</v>
      </c>
      <c r="D162" s="130" t="s">
        <v>17</v>
      </c>
      <c r="E162" s="130"/>
      <c r="F162" s="131">
        <v>1638.7</v>
      </c>
      <c r="G162" s="132"/>
      <c r="H162" s="132">
        <f t="shared" si="5"/>
        <v>0</v>
      </c>
    </row>
    <row r="163" spans="1:8">
      <c r="A163" s="128">
        <f t="shared" si="4"/>
        <v>152</v>
      </c>
      <c r="B163" s="129" t="s">
        <v>18</v>
      </c>
      <c r="C163" s="130" t="s">
        <v>74</v>
      </c>
      <c r="D163" s="130" t="s">
        <v>19</v>
      </c>
      <c r="E163" s="130"/>
      <c r="F163" s="131">
        <v>1638.7</v>
      </c>
      <c r="G163" s="132"/>
      <c r="H163" s="132">
        <f t="shared" si="5"/>
        <v>0</v>
      </c>
    </row>
    <row r="164" spans="1:8">
      <c r="A164" s="128">
        <f t="shared" si="4"/>
        <v>153</v>
      </c>
      <c r="B164" s="129" t="s">
        <v>8</v>
      </c>
      <c r="C164" s="130" t="s">
        <v>74</v>
      </c>
      <c r="D164" s="130" t="s">
        <v>19</v>
      </c>
      <c r="E164" s="130" t="s">
        <v>9</v>
      </c>
      <c r="F164" s="131">
        <v>1638.7</v>
      </c>
      <c r="G164" s="132"/>
      <c r="H164" s="132">
        <f t="shared" si="5"/>
        <v>0</v>
      </c>
    </row>
    <row r="165" spans="1:8">
      <c r="A165" s="128">
        <f t="shared" si="4"/>
        <v>154</v>
      </c>
      <c r="B165" s="129" t="s">
        <v>75</v>
      </c>
      <c r="C165" s="130" t="s">
        <v>74</v>
      </c>
      <c r="D165" s="130" t="s">
        <v>19</v>
      </c>
      <c r="E165" s="130" t="s">
        <v>76</v>
      </c>
      <c r="F165" s="131">
        <v>1638.7</v>
      </c>
      <c r="G165" s="132"/>
      <c r="H165" s="132">
        <f t="shared" si="5"/>
        <v>0</v>
      </c>
    </row>
    <row r="166" spans="1:8" ht="101.25">
      <c r="A166" s="128">
        <f t="shared" si="4"/>
        <v>155</v>
      </c>
      <c r="B166" s="134" t="s">
        <v>77</v>
      </c>
      <c r="C166" s="130" t="s">
        <v>78</v>
      </c>
      <c r="D166" s="130"/>
      <c r="E166" s="130"/>
      <c r="F166" s="131">
        <v>608</v>
      </c>
      <c r="G166" s="132"/>
      <c r="H166" s="132">
        <f t="shared" si="5"/>
        <v>0</v>
      </c>
    </row>
    <row r="167" spans="1:8">
      <c r="A167" s="128">
        <f t="shared" si="4"/>
        <v>156</v>
      </c>
      <c r="B167" s="129" t="s">
        <v>36</v>
      </c>
      <c r="C167" s="130" t="s">
        <v>78</v>
      </c>
      <c r="D167" s="130" t="s">
        <v>37</v>
      </c>
      <c r="E167" s="130"/>
      <c r="F167" s="131">
        <v>608</v>
      </c>
      <c r="G167" s="132"/>
      <c r="H167" s="132">
        <f t="shared" si="5"/>
        <v>0</v>
      </c>
    </row>
    <row r="168" spans="1:8">
      <c r="A168" s="128">
        <f t="shared" si="4"/>
        <v>157</v>
      </c>
      <c r="B168" s="129" t="s">
        <v>79</v>
      </c>
      <c r="C168" s="130" t="s">
        <v>78</v>
      </c>
      <c r="D168" s="130" t="s">
        <v>80</v>
      </c>
      <c r="E168" s="130"/>
      <c r="F168" s="131">
        <v>608</v>
      </c>
      <c r="G168" s="132"/>
      <c r="H168" s="132">
        <f t="shared" si="5"/>
        <v>0</v>
      </c>
    </row>
    <row r="169" spans="1:8">
      <c r="A169" s="128">
        <f t="shared" si="4"/>
        <v>158</v>
      </c>
      <c r="B169" s="129" t="s">
        <v>8</v>
      </c>
      <c r="C169" s="130" t="s">
        <v>78</v>
      </c>
      <c r="D169" s="130" t="s">
        <v>80</v>
      </c>
      <c r="E169" s="130" t="s">
        <v>9</v>
      </c>
      <c r="F169" s="131">
        <v>608</v>
      </c>
      <c r="G169" s="132"/>
      <c r="H169" s="132">
        <f t="shared" si="5"/>
        <v>0</v>
      </c>
    </row>
    <row r="170" spans="1:8">
      <c r="A170" s="128">
        <f t="shared" si="4"/>
        <v>159</v>
      </c>
      <c r="B170" s="129" t="s">
        <v>75</v>
      </c>
      <c r="C170" s="130" t="s">
        <v>78</v>
      </c>
      <c r="D170" s="130" t="s">
        <v>80</v>
      </c>
      <c r="E170" s="130" t="s">
        <v>76</v>
      </c>
      <c r="F170" s="131">
        <v>608</v>
      </c>
      <c r="G170" s="132"/>
      <c r="H170" s="132">
        <f t="shared" si="5"/>
        <v>0</v>
      </c>
    </row>
    <row r="171" spans="1:8" ht="56.25">
      <c r="A171" s="128">
        <f t="shared" si="4"/>
        <v>160</v>
      </c>
      <c r="B171" s="129" t="s">
        <v>81</v>
      </c>
      <c r="C171" s="130" t="s">
        <v>82</v>
      </c>
      <c r="D171" s="130"/>
      <c r="E171" s="130"/>
      <c r="F171" s="131">
        <v>80</v>
      </c>
      <c r="G171" s="132"/>
      <c r="H171" s="132">
        <f t="shared" si="5"/>
        <v>0</v>
      </c>
    </row>
    <row r="172" spans="1:8" ht="22.5">
      <c r="A172" s="128">
        <f t="shared" si="4"/>
        <v>161</v>
      </c>
      <c r="B172" s="129" t="s">
        <v>23</v>
      </c>
      <c r="C172" s="130" t="s">
        <v>82</v>
      </c>
      <c r="D172" s="130" t="s">
        <v>24</v>
      </c>
      <c r="E172" s="130"/>
      <c r="F172" s="131">
        <v>80</v>
      </c>
      <c r="G172" s="132"/>
      <c r="H172" s="132">
        <f t="shared" si="5"/>
        <v>0</v>
      </c>
    </row>
    <row r="173" spans="1:8" ht="22.5">
      <c r="A173" s="128">
        <f t="shared" si="4"/>
        <v>162</v>
      </c>
      <c r="B173" s="129" t="s">
        <v>25</v>
      </c>
      <c r="C173" s="130" t="s">
        <v>82</v>
      </c>
      <c r="D173" s="130" t="s">
        <v>26</v>
      </c>
      <c r="E173" s="130"/>
      <c r="F173" s="131">
        <v>80</v>
      </c>
      <c r="G173" s="132"/>
      <c r="H173" s="132">
        <f t="shared" si="5"/>
        <v>0</v>
      </c>
    </row>
    <row r="174" spans="1:8">
      <c r="A174" s="128">
        <f t="shared" si="4"/>
        <v>163</v>
      </c>
      <c r="B174" s="129" t="s">
        <v>8</v>
      </c>
      <c r="C174" s="130" t="s">
        <v>82</v>
      </c>
      <c r="D174" s="130" t="s">
        <v>26</v>
      </c>
      <c r="E174" s="130" t="s">
        <v>9</v>
      </c>
      <c r="F174" s="131">
        <v>80</v>
      </c>
      <c r="G174" s="132"/>
      <c r="H174" s="132">
        <f t="shared" si="5"/>
        <v>0</v>
      </c>
    </row>
    <row r="175" spans="1:8">
      <c r="A175" s="128">
        <f t="shared" si="4"/>
        <v>164</v>
      </c>
      <c r="B175" s="129" t="s">
        <v>75</v>
      </c>
      <c r="C175" s="130" t="s">
        <v>82</v>
      </c>
      <c r="D175" s="130" t="s">
        <v>26</v>
      </c>
      <c r="E175" s="130" t="s">
        <v>76</v>
      </c>
      <c r="F175" s="131">
        <v>80</v>
      </c>
      <c r="G175" s="132"/>
      <c r="H175" s="132">
        <f t="shared" si="5"/>
        <v>0</v>
      </c>
    </row>
    <row r="176" spans="1:8" ht="78.75">
      <c r="A176" s="128">
        <f t="shared" si="4"/>
        <v>165</v>
      </c>
      <c r="B176" s="134" t="s">
        <v>83</v>
      </c>
      <c r="C176" s="130" t="s">
        <v>84</v>
      </c>
      <c r="D176" s="130"/>
      <c r="E176" s="130"/>
      <c r="F176" s="131">
        <v>1.8</v>
      </c>
      <c r="G176" s="132"/>
      <c r="H176" s="132">
        <f t="shared" si="5"/>
        <v>0</v>
      </c>
    </row>
    <row r="177" spans="1:8" ht="22.5">
      <c r="A177" s="128">
        <f t="shared" si="4"/>
        <v>166</v>
      </c>
      <c r="B177" s="129" t="s">
        <v>23</v>
      </c>
      <c r="C177" s="130" t="s">
        <v>84</v>
      </c>
      <c r="D177" s="130" t="s">
        <v>24</v>
      </c>
      <c r="E177" s="130"/>
      <c r="F177" s="131">
        <v>0.2</v>
      </c>
      <c r="G177" s="132"/>
      <c r="H177" s="132">
        <f t="shared" si="5"/>
        <v>0</v>
      </c>
    </row>
    <row r="178" spans="1:8" ht="22.5">
      <c r="A178" s="128">
        <f t="shared" si="4"/>
        <v>167</v>
      </c>
      <c r="B178" s="129" t="s">
        <v>25</v>
      </c>
      <c r="C178" s="130" t="s">
        <v>84</v>
      </c>
      <c r="D178" s="130" t="s">
        <v>26</v>
      </c>
      <c r="E178" s="130"/>
      <c r="F178" s="131">
        <v>0.2</v>
      </c>
      <c r="G178" s="132"/>
      <c r="H178" s="132">
        <f t="shared" si="5"/>
        <v>0</v>
      </c>
    </row>
    <row r="179" spans="1:8">
      <c r="A179" s="128">
        <f t="shared" si="4"/>
        <v>168</v>
      </c>
      <c r="B179" s="129" t="s">
        <v>8</v>
      </c>
      <c r="C179" s="130" t="s">
        <v>84</v>
      </c>
      <c r="D179" s="130" t="s">
        <v>26</v>
      </c>
      <c r="E179" s="130" t="s">
        <v>9</v>
      </c>
      <c r="F179" s="131">
        <v>0.2</v>
      </c>
      <c r="G179" s="132"/>
      <c r="H179" s="132">
        <f t="shared" si="5"/>
        <v>0</v>
      </c>
    </row>
    <row r="180" spans="1:8">
      <c r="A180" s="128">
        <f t="shared" si="4"/>
        <v>169</v>
      </c>
      <c r="B180" s="129" t="s">
        <v>75</v>
      </c>
      <c r="C180" s="130" t="s">
        <v>84</v>
      </c>
      <c r="D180" s="130" t="s">
        <v>26</v>
      </c>
      <c r="E180" s="130" t="s">
        <v>76</v>
      </c>
      <c r="F180" s="131">
        <v>0.2</v>
      </c>
      <c r="G180" s="132"/>
      <c r="H180" s="132">
        <f t="shared" si="5"/>
        <v>0</v>
      </c>
    </row>
    <row r="181" spans="1:8" ht="22.5">
      <c r="A181" s="128">
        <f t="shared" si="4"/>
        <v>170</v>
      </c>
      <c r="B181" s="129" t="s">
        <v>16</v>
      </c>
      <c r="C181" s="130" t="s">
        <v>84</v>
      </c>
      <c r="D181" s="130" t="s">
        <v>17</v>
      </c>
      <c r="E181" s="130"/>
      <c r="F181" s="131">
        <v>1.6</v>
      </c>
      <c r="G181" s="132"/>
      <c r="H181" s="132">
        <f t="shared" si="5"/>
        <v>0</v>
      </c>
    </row>
    <row r="182" spans="1:8">
      <c r="A182" s="128">
        <f t="shared" si="4"/>
        <v>171</v>
      </c>
      <c r="B182" s="129" t="s">
        <v>18</v>
      </c>
      <c r="C182" s="130" t="s">
        <v>84</v>
      </c>
      <c r="D182" s="130" t="s">
        <v>19</v>
      </c>
      <c r="E182" s="130"/>
      <c r="F182" s="131">
        <v>1.6</v>
      </c>
      <c r="G182" s="132"/>
      <c r="H182" s="132">
        <f t="shared" si="5"/>
        <v>0</v>
      </c>
    </row>
    <row r="183" spans="1:8">
      <c r="A183" s="128">
        <f t="shared" si="4"/>
        <v>172</v>
      </c>
      <c r="B183" s="129" t="s">
        <v>8</v>
      </c>
      <c r="C183" s="130" t="s">
        <v>84</v>
      </c>
      <c r="D183" s="130" t="s">
        <v>19</v>
      </c>
      <c r="E183" s="130" t="s">
        <v>9</v>
      </c>
      <c r="F183" s="131">
        <v>1.6</v>
      </c>
      <c r="G183" s="132"/>
      <c r="H183" s="132">
        <f t="shared" si="5"/>
        <v>0</v>
      </c>
    </row>
    <row r="184" spans="1:8">
      <c r="A184" s="128">
        <f t="shared" si="4"/>
        <v>173</v>
      </c>
      <c r="B184" s="129" t="s">
        <v>75</v>
      </c>
      <c r="C184" s="130" t="s">
        <v>84</v>
      </c>
      <c r="D184" s="130" t="s">
        <v>19</v>
      </c>
      <c r="E184" s="130" t="s">
        <v>76</v>
      </c>
      <c r="F184" s="131">
        <v>1.6</v>
      </c>
      <c r="G184" s="132"/>
      <c r="H184" s="132">
        <f t="shared" si="5"/>
        <v>0</v>
      </c>
    </row>
    <row r="185" spans="1:8" ht="101.25">
      <c r="A185" s="128">
        <f t="shared" si="4"/>
        <v>174</v>
      </c>
      <c r="B185" s="134" t="s">
        <v>85</v>
      </c>
      <c r="C185" s="130" t="s">
        <v>86</v>
      </c>
      <c r="D185" s="130"/>
      <c r="E185" s="130"/>
      <c r="F185" s="131">
        <v>260.60000000000002</v>
      </c>
      <c r="G185" s="132"/>
      <c r="H185" s="132">
        <f t="shared" si="5"/>
        <v>0</v>
      </c>
    </row>
    <row r="186" spans="1:8">
      <c r="A186" s="128">
        <f t="shared" si="4"/>
        <v>175</v>
      </c>
      <c r="B186" s="129" t="s">
        <v>36</v>
      </c>
      <c r="C186" s="130" t="s">
        <v>86</v>
      </c>
      <c r="D186" s="130" t="s">
        <v>37</v>
      </c>
      <c r="E186" s="130"/>
      <c r="F186" s="131">
        <v>260.60000000000002</v>
      </c>
      <c r="G186" s="132"/>
      <c r="H186" s="132">
        <f t="shared" si="5"/>
        <v>0</v>
      </c>
    </row>
    <row r="187" spans="1:8">
      <c r="A187" s="128">
        <f t="shared" si="4"/>
        <v>176</v>
      </c>
      <c r="B187" s="129" t="s">
        <v>79</v>
      </c>
      <c r="C187" s="130" t="s">
        <v>86</v>
      </c>
      <c r="D187" s="130" t="s">
        <v>80</v>
      </c>
      <c r="E187" s="130"/>
      <c r="F187" s="131">
        <v>260.60000000000002</v>
      </c>
      <c r="G187" s="132"/>
      <c r="H187" s="132">
        <f t="shared" si="5"/>
        <v>0</v>
      </c>
    </row>
    <row r="188" spans="1:8">
      <c r="A188" s="128">
        <f t="shared" si="4"/>
        <v>177</v>
      </c>
      <c r="B188" s="129" t="s">
        <v>8</v>
      </c>
      <c r="C188" s="130" t="s">
        <v>86</v>
      </c>
      <c r="D188" s="130" t="s">
        <v>80</v>
      </c>
      <c r="E188" s="130" t="s">
        <v>9</v>
      </c>
      <c r="F188" s="131">
        <v>260.60000000000002</v>
      </c>
      <c r="G188" s="132"/>
      <c r="H188" s="132">
        <f t="shared" si="5"/>
        <v>0</v>
      </c>
    </row>
    <row r="189" spans="1:8">
      <c r="A189" s="128">
        <f t="shared" si="4"/>
        <v>178</v>
      </c>
      <c r="B189" s="129" t="s">
        <v>75</v>
      </c>
      <c r="C189" s="130" t="s">
        <v>86</v>
      </c>
      <c r="D189" s="130" t="s">
        <v>80</v>
      </c>
      <c r="E189" s="130" t="s">
        <v>76</v>
      </c>
      <c r="F189" s="131">
        <v>260.60000000000002</v>
      </c>
      <c r="G189" s="132"/>
      <c r="H189" s="132">
        <f t="shared" si="5"/>
        <v>0</v>
      </c>
    </row>
    <row r="190" spans="1:8" ht="67.5">
      <c r="A190" s="128">
        <f t="shared" si="4"/>
        <v>179</v>
      </c>
      <c r="B190" s="134" t="s">
        <v>87</v>
      </c>
      <c r="C190" s="130" t="s">
        <v>88</v>
      </c>
      <c r="D190" s="130"/>
      <c r="E190" s="130"/>
      <c r="F190" s="131">
        <v>200</v>
      </c>
      <c r="G190" s="132"/>
      <c r="H190" s="132">
        <f t="shared" si="5"/>
        <v>0</v>
      </c>
    </row>
    <row r="191" spans="1:8" ht="22.5">
      <c r="A191" s="128">
        <f t="shared" si="4"/>
        <v>180</v>
      </c>
      <c r="B191" s="129" t="s">
        <v>23</v>
      </c>
      <c r="C191" s="130" t="s">
        <v>88</v>
      </c>
      <c r="D191" s="130" t="s">
        <v>24</v>
      </c>
      <c r="E191" s="130"/>
      <c r="F191" s="131">
        <v>200</v>
      </c>
      <c r="G191" s="132"/>
      <c r="H191" s="132">
        <f t="shared" si="5"/>
        <v>0</v>
      </c>
    </row>
    <row r="192" spans="1:8" ht="22.5">
      <c r="A192" s="128">
        <f t="shared" si="4"/>
        <v>181</v>
      </c>
      <c r="B192" s="129" t="s">
        <v>25</v>
      </c>
      <c r="C192" s="130" t="s">
        <v>88</v>
      </c>
      <c r="D192" s="130" t="s">
        <v>26</v>
      </c>
      <c r="E192" s="130"/>
      <c r="F192" s="131">
        <v>200</v>
      </c>
      <c r="G192" s="132"/>
      <c r="H192" s="132">
        <f t="shared" si="5"/>
        <v>0</v>
      </c>
    </row>
    <row r="193" spans="1:8">
      <c r="A193" s="128">
        <f t="shared" si="4"/>
        <v>182</v>
      </c>
      <c r="B193" s="129" t="s">
        <v>8</v>
      </c>
      <c r="C193" s="130" t="s">
        <v>88</v>
      </c>
      <c r="D193" s="130" t="s">
        <v>26</v>
      </c>
      <c r="E193" s="130" t="s">
        <v>9</v>
      </c>
      <c r="F193" s="131">
        <v>200</v>
      </c>
      <c r="G193" s="132"/>
      <c r="H193" s="132">
        <f t="shared" si="5"/>
        <v>0</v>
      </c>
    </row>
    <row r="194" spans="1:8">
      <c r="A194" s="128">
        <f t="shared" si="4"/>
        <v>183</v>
      </c>
      <c r="B194" s="129" t="s">
        <v>75</v>
      </c>
      <c r="C194" s="130" t="s">
        <v>88</v>
      </c>
      <c r="D194" s="130" t="s">
        <v>26</v>
      </c>
      <c r="E194" s="130" t="s">
        <v>76</v>
      </c>
      <c r="F194" s="131">
        <v>200</v>
      </c>
      <c r="G194" s="132"/>
      <c r="H194" s="132">
        <f t="shared" si="5"/>
        <v>0</v>
      </c>
    </row>
    <row r="195" spans="1:8" ht="22.5">
      <c r="A195" s="128">
        <f t="shared" si="4"/>
        <v>184</v>
      </c>
      <c r="B195" s="129" t="s">
        <v>89</v>
      </c>
      <c r="C195" s="130" t="s">
        <v>90</v>
      </c>
      <c r="D195" s="130"/>
      <c r="E195" s="130"/>
      <c r="F195" s="131">
        <v>3413</v>
      </c>
      <c r="G195" s="132"/>
      <c r="H195" s="132">
        <f t="shared" si="5"/>
        <v>0</v>
      </c>
    </row>
    <row r="196" spans="1:8" ht="90">
      <c r="A196" s="128">
        <f t="shared" si="4"/>
        <v>185</v>
      </c>
      <c r="B196" s="134" t="s">
        <v>91</v>
      </c>
      <c r="C196" s="130" t="s">
        <v>92</v>
      </c>
      <c r="D196" s="130"/>
      <c r="E196" s="130"/>
      <c r="F196" s="131">
        <v>3413</v>
      </c>
      <c r="G196" s="132"/>
      <c r="H196" s="132">
        <f t="shared" si="5"/>
        <v>0</v>
      </c>
    </row>
    <row r="197" spans="1:8" ht="22.5">
      <c r="A197" s="128">
        <f t="shared" si="4"/>
        <v>186</v>
      </c>
      <c r="B197" s="129" t="s">
        <v>23</v>
      </c>
      <c r="C197" s="130" t="s">
        <v>92</v>
      </c>
      <c r="D197" s="130" t="s">
        <v>24</v>
      </c>
      <c r="E197" s="130"/>
      <c r="F197" s="131">
        <v>1616</v>
      </c>
      <c r="G197" s="132"/>
      <c r="H197" s="132">
        <f t="shared" si="5"/>
        <v>0</v>
      </c>
    </row>
    <row r="198" spans="1:8" ht="22.5">
      <c r="A198" s="128">
        <f t="shared" si="4"/>
        <v>187</v>
      </c>
      <c r="B198" s="129" t="s">
        <v>25</v>
      </c>
      <c r="C198" s="130" t="s">
        <v>92</v>
      </c>
      <c r="D198" s="130" t="s">
        <v>26</v>
      </c>
      <c r="E198" s="130"/>
      <c r="F198" s="131">
        <v>1616</v>
      </c>
      <c r="G198" s="132"/>
      <c r="H198" s="132">
        <f t="shared" si="5"/>
        <v>0</v>
      </c>
    </row>
    <row r="199" spans="1:8">
      <c r="A199" s="128">
        <f t="shared" si="4"/>
        <v>188</v>
      </c>
      <c r="B199" s="129" t="s">
        <v>8</v>
      </c>
      <c r="C199" s="130" t="s">
        <v>92</v>
      </c>
      <c r="D199" s="130" t="s">
        <v>26</v>
      </c>
      <c r="E199" s="130" t="s">
        <v>9</v>
      </c>
      <c r="F199" s="131">
        <v>1616</v>
      </c>
      <c r="G199" s="132"/>
      <c r="H199" s="132">
        <f t="shared" si="5"/>
        <v>0</v>
      </c>
    </row>
    <row r="200" spans="1:8">
      <c r="A200" s="128">
        <f t="shared" si="4"/>
        <v>189</v>
      </c>
      <c r="B200" s="129" t="s">
        <v>10</v>
      </c>
      <c r="C200" s="130" t="s">
        <v>92</v>
      </c>
      <c r="D200" s="130" t="s">
        <v>26</v>
      </c>
      <c r="E200" s="130" t="s">
        <v>11</v>
      </c>
      <c r="F200" s="131">
        <v>576</v>
      </c>
      <c r="G200" s="132"/>
      <c r="H200" s="132">
        <f t="shared" si="5"/>
        <v>0</v>
      </c>
    </row>
    <row r="201" spans="1:8">
      <c r="A201" s="128">
        <f t="shared" si="4"/>
        <v>190</v>
      </c>
      <c r="B201" s="129" t="s">
        <v>43</v>
      </c>
      <c r="C201" s="130" t="s">
        <v>92</v>
      </c>
      <c r="D201" s="130" t="s">
        <v>26</v>
      </c>
      <c r="E201" s="130" t="s">
        <v>20</v>
      </c>
      <c r="F201" s="131">
        <v>1040</v>
      </c>
      <c r="G201" s="132"/>
      <c r="H201" s="132">
        <f t="shared" si="5"/>
        <v>0</v>
      </c>
    </row>
    <row r="202" spans="1:8" ht="22.5">
      <c r="A202" s="128">
        <f t="shared" si="4"/>
        <v>191</v>
      </c>
      <c r="B202" s="129" t="s">
        <v>16</v>
      </c>
      <c r="C202" s="130" t="s">
        <v>92</v>
      </c>
      <c r="D202" s="130" t="s">
        <v>17</v>
      </c>
      <c r="E202" s="130"/>
      <c r="F202" s="131">
        <v>1797</v>
      </c>
      <c r="G202" s="132"/>
      <c r="H202" s="132">
        <f t="shared" si="5"/>
        <v>0</v>
      </c>
    </row>
    <row r="203" spans="1:8">
      <c r="A203" s="128">
        <f t="shared" si="4"/>
        <v>192</v>
      </c>
      <c r="B203" s="129" t="s">
        <v>18</v>
      </c>
      <c r="C203" s="130" t="s">
        <v>92</v>
      </c>
      <c r="D203" s="130" t="s">
        <v>19</v>
      </c>
      <c r="E203" s="130"/>
      <c r="F203" s="131">
        <v>1797</v>
      </c>
      <c r="G203" s="132"/>
      <c r="H203" s="132">
        <f t="shared" si="5"/>
        <v>0</v>
      </c>
    </row>
    <row r="204" spans="1:8">
      <c r="A204" s="128">
        <f t="shared" si="4"/>
        <v>193</v>
      </c>
      <c r="B204" s="129" t="s">
        <v>8</v>
      </c>
      <c r="C204" s="130" t="s">
        <v>92</v>
      </c>
      <c r="D204" s="130" t="s">
        <v>19</v>
      </c>
      <c r="E204" s="130" t="s">
        <v>9</v>
      </c>
      <c r="F204" s="131">
        <v>1797</v>
      </c>
      <c r="G204" s="132"/>
      <c r="H204" s="132">
        <f t="shared" si="5"/>
        <v>0</v>
      </c>
    </row>
    <row r="205" spans="1:8">
      <c r="A205" s="128">
        <f t="shared" si="4"/>
        <v>194</v>
      </c>
      <c r="B205" s="129" t="s">
        <v>10</v>
      </c>
      <c r="C205" s="130" t="s">
        <v>92</v>
      </c>
      <c r="D205" s="130" t="s">
        <v>19</v>
      </c>
      <c r="E205" s="130" t="s">
        <v>11</v>
      </c>
      <c r="F205" s="131">
        <v>93</v>
      </c>
      <c r="G205" s="132"/>
      <c r="H205" s="132">
        <f t="shared" si="5"/>
        <v>0</v>
      </c>
    </row>
    <row r="206" spans="1:8">
      <c r="A206" s="128">
        <f t="shared" ref="A206:A269" si="6">A205+1</f>
        <v>195</v>
      </c>
      <c r="B206" s="129" t="s">
        <v>43</v>
      </c>
      <c r="C206" s="130" t="s">
        <v>92</v>
      </c>
      <c r="D206" s="130" t="s">
        <v>19</v>
      </c>
      <c r="E206" s="130" t="s">
        <v>20</v>
      </c>
      <c r="F206" s="131">
        <v>1704</v>
      </c>
      <c r="G206" s="132"/>
      <c r="H206" s="132">
        <f t="shared" si="5"/>
        <v>0</v>
      </c>
    </row>
    <row r="207" spans="1:8" ht="33.75">
      <c r="A207" s="128">
        <f t="shared" si="6"/>
        <v>196</v>
      </c>
      <c r="B207" s="129" t="s">
        <v>93</v>
      </c>
      <c r="C207" s="130" t="s">
        <v>94</v>
      </c>
      <c r="D207" s="130"/>
      <c r="E207" s="130"/>
      <c r="F207" s="131">
        <f>18504.2+49.3</f>
        <v>18553.5</v>
      </c>
      <c r="G207" s="135">
        <v>3435.3</v>
      </c>
      <c r="H207" s="132">
        <f t="shared" si="5"/>
        <v>18.515643948581133</v>
      </c>
    </row>
    <row r="208" spans="1:8" ht="56.25">
      <c r="A208" s="128">
        <f t="shared" si="6"/>
        <v>197</v>
      </c>
      <c r="B208" s="129" t="s">
        <v>95</v>
      </c>
      <c r="C208" s="130" t="s">
        <v>96</v>
      </c>
      <c r="D208" s="130"/>
      <c r="E208" s="130"/>
      <c r="F208" s="131">
        <f>17939.7+364.5+49.3</f>
        <v>18353.5</v>
      </c>
      <c r="G208" s="135">
        <v>3435.3</v>
      </c>
      <c r="H208" s="132">
        <f t="shared" si="5"/>
        <v>18.717410848067125</v>
      </c>
    </row>
    <row r="209" spans="1:8" ht="56.25">
      <c r="A209" s="128">
        <f t="shared" si="6"/>
        <v>198</v>
      </c>
      <c r="B209" s="129" t="s">
        <v>12</v>
      </c>
      <c r="C209" s="130" t="s">
        <v>96</v>
      </c>
      <c r="D209" s="130" t="s">
        <v>13</v>
      </c>
      <c r="E209" s="130"/>
      <c r="F209" s="131">
        <f>16392.2+323</f>
        <v>16715.2</v>
      </c>
      <c r="G209" s="135">
        <v>3131.8</v>
      </c>
      <c r="H209" s="132">
        <f t="shared" si="5"/>
        <v>18.736240068919308</v>
      </c>
    </row>
    <row r="210" spans="1:8">
      <c r="A210" s="128">
        <f t="shared" si="6"/>
        <v>199</v>
      </c>
      <c r="B210" s="129" t="s">
        <v>14</v>
      </c>
      <c r="C210" s="130" t="s">
        <v>96</v>
      </c>
      <c r="D210" s="130" t="s">
        <v>15</v>
      </c>
      <c r="E210" s="130"/>
      <c r="F210" s="131">
        <f>16392.2+323</f>
        <v>16715.2</v>
      </c>
      <c r="G210" s="135">
        <v>3131.8</v>
      </c>
      <c r="H210" s="132">
        <f t="shared" si="5"/>
        <v>18.736240068919308</v>
      </c>
    </row>
    <row r="211" spans="1:8">
      <c r="A211" s="128">
        <f t="shared" si="6"/>
        <v>200</v>
      </c>
      <c r="B211" s="129" t="s">
        <v>8</v>
      </c>
      <c r="C211" s="130" t="s">
        <v>96</v>
      </c>
      <c r="D211" s="130" t="s">
        <v>15</v>
      </c>
      <c r="E211" s="130" t="s">
        <v>9</v>
      </c>
      <c r="F211" s="131">
        <f>16392.2+323</f>
        <v>16715.2</v>
      </c>
      <c r="G211" s="135">
        <v>3131.8</v>
      </c>
      <c r="H211" s="132">
        <f t="shared" si="5"/>
        <v>18.736240068919308</v>
      </c>
    </row>
    <row r="212" spans="1:8">
      <c r="A212" s="128">
        <f t="shared" si="6"/>
        <v>201</v>
      </c>
      <c r="B212" s="129" t="s">
        <v>21</v>
      </c>
      <c r="C212" s="130" t="s">
        <v>96</v>
      </c>
      <c r="D212" s="130" t="s">
        <v>15</v>
      </c>
      <c r="E212" s="130" t="s">
        <v>22</v>
      </c>
      <c r="F212" s="131">
        <f>16392.2+323</f>
        <v>16715.2</v>
      </c>
      <c r="G212" s="135">
        <v>3131.8</v>
      </c>
      <c r="H212" s="132">
        <f t="shared" si="5"/>
        <v>18.736240068919308</v>
      </c>
    </row>
    <row r="213" spans="1:8" ht="22.5">
      <c r="A213" s="128">
        <f t="shared" si="6"/>
        <v>202</v>
      </c>
      <c r="B213" s="129" t="s">
        <v>23</v>
      </c>
      <c r="C213" s="130" t="s">
        <v>96</v>
      </c>
      <c r="D213" s="130" t="s">
        <v>24</v>
      </c>
      <c r="E213" s="130"/>
      <c r="F213" s="131">
        <f>1535.5+41.5+49.3</f>
        <v>1626.3</v>
      </c>
      <c r="G213" s="135">
        <v>303.3</v>
      </c>
      <c r="H213" s="132">
        <f t="shared" si="5"/>
        <v>18.649695628112894</v>
      </c>
    </row>
    <row r="214" spans="1:8" ht="22.5">
      <c r="A214" s="128">
        <f t="shared" si="6"/>
        <v>203</v>
      </c>
      <c r="B214" s="129" t="s">
        <v>25</v>
      </c>
      <c r="C214" s="130" t="s">
        <v>96</v>
      </c>
      <c r="D214" s="130" t="s">
        <v>26</v>
      </c>
      <c r="E214" s="130"/>
      <c r="F214" s="131">
        <f>1535.5+41.5+49.3</f>
        <v>1626.3</v>
      </c>
      <c r="G214" s="135">
        <v>303.3</v>
      </c>
      <c r="H214" s="132">
        <f t="shared" si="5"/>
        <v>18.649695628112894</v>
      </c>
    </row>
    <row r="215" spans="1:8">
      <c r="A215" s="128">
        <f t="shared" si="6"/>
        <v>204</v>
      </c>
      <c r="B215" s="129" t="s">
        <v>8</v>
      </c>
      <c r="C215" s="130" t="s">
        <v>96</v>
      </c>
      <c r="D215" s="130" t="s">
        <v>26</v>
      </c>
      <c r="E215" s="130" t="s">
        <v>9</v>
      </c>
      <c r="F215" s="131">
        <f>1535.5+41.5+49.3</f>
        <v>1626.3</v>
      </c>
      <c r="G215" s="135">
        <v>303.3</v>
      </c>
      <c r="H215" s="132">
        <f t="shared" si="5"/>
        <v>18.649695628112894</v>
      </c>
    </row>
    <row r="216" spans="1:8">
      <c r="A216" s="128">
        <f t="shared" si="6"/>
        <v>205</v>
      </c>
      <c r="B216" s="129" t="s">
        <v>21</v>
      </c>
      <c r="C216" s="130" t="s">
        <v>96</v>
      </c>
      <c r="D216" s="130" t="s">
        <v>26</v>
      </c>
      <c r="E216" s="130" t="s">
        <v>22</v>
      </c>
      <c r="F216" s="131">
        <f>1535.5+41.5+49.3</f>
        <v>1626.3</v>
      </c>
      <c r="G216" s="135">
        <v>303.3</v>
      </c>
      <c r="H216" s="132">
        <f t="shared" si="5"/>
        <v>18.649695628112894</v>
      </c>
    </row>
    <row r="217" spans="1:8">
      <c r="A217" s="128">
        <f t="shared" si="6"/>
        <v>206</v>
      </c>
      <c r="B217" s="129" t="s">
        <v>53</v>
      </c>
      <c r="C217" s="130" t="s">
        <v>96</v>
      </c>
      <c r="D217" s="130" t="s">
        <v>54</v>
      </c>
      <c r="E217" s="130"/>
      <c r="F217" s="131">
        <v>12</v>
      </c>
      <c r="G217" s="135">
        <v>0.2</v>
      </c>
      <c r="H217" s="132">
        <f t="shared" si="5"/>
        <v>1.6666666666666667</v>
      </c>
    </row>
    <row r="218" spans="1:8">
      <c r="A218" s="128">
        <f t="shared" si="6"/>
        <v>207</v>
      </c>
      <c r="B218" s="129" t="s">
        <v>55</v>
      </c>
      <c r="C218" s="130" t="s">
        <v>96</v>
      </c>
      <c r="D218" s="130" t="s">
        <v>56</v>
      </c>
      <c r="E218" s="130"/>
      <c r="F218" s="131">
        <v>12</v>
      </c>
      <c r="G218" s="135">
        <v>0.2</v>
      </c>
      <c r="H218" s="132">
        <f t="shared" si="5"/>
        <v>1.6666666666666667</v>
      </c>
    </row>
    <row r="219" spans="1:8">
      <c r="A219" s="128">
        <f t="shared" si="6"/>
        <v>208</v>
      </c>
      <c r="B219" s="129" t="s">
        <v>8</v>
      </c>
      <c r="C219" s="130" t="s">
        <v>96</v>
      </c>
      <c r="D219" s="130" t="s">
        <v>56</v>
      </c>
      <c r="E219" s="130" t="s">
        <v>9</v>
      </c>
      <c r="F219" s="131">
        <v>12</v>
      </c>
      <c r="G219" s="135">
        <v>0.2</v>
      </c>
      <c r="H219" s="132">
        <f t="shared" si="5"/>
        <v>1.6666666666666667</v>
      </c>
    </row>
    <row r="220" spans="1:8">
      <c r="A220" s="128">
        <f t="shared" si="6"/>
        <v>209</v>
      </c>
      <c r="B220" s="129" t="s">
        <v>21</v>
      </c>
      <c r="C220" s="130" t="s">
        <v>96</v>
      </c>
      <c r="D220" s="130" t="s">
        <v>56</v>
      </c>
      <c r="E220" s="130" t="s">
        <v>22</v>
      </c>
      <c r="F220" s="131">
        <v>12</v>
      </c>
      <c r="G220" s="135">
        <v>0.2</v>
      </c>
      <c r="H220" s="132">
        <f t="shared" si="5"/>
        <v>1.6666666666666667</v>
      </c>
    </row>
    <row r="221" spans="1:8" ht="67.5">
      <c r="A221" s="128">
        <f t="shared" si="6"/>
        <v>210</v>
      </c>
      <c r="B221" s="134" t="s">
        <v>667</v>
      </c>
      <c r="C221" s="130" t="s">
        <v>668</v>
      </c>
      <c r="D221" s="130"/>
      <c r="E221" s="130"/>
      <c r="F221" s="131">
        <v>200</v>
      </c>
      <c r="G221" s="132"/>
      <c r="H221" s="132">
        <f t="shared" si="5"/>
        <v>0</v>
      </c>
    </row>
    <row r="222" spans="1:8" ht="22.5">
      <c r="A222" s="128">
        <f t="shared" si="6"/>
        <v>211</v>
      </c>
      <c r="B222" s="129" t="s">
        <v>23</v>
      </c>
      <c r="C222" s="130" t="s">
        <v>668</v>
      </c>
      <c r="D222" s="130" t="s">
        <v>24</v>
      </c>
      <c r="E222" s="130"/>
      <c r="F222" s="131">
        <v>200</v>
      </c>
      <c r="G222" s="132"/>
      <c r="H222" s="132">
        <f t="shared" ref="H222:H285" si="7">G222/F222*100</f>
        <v>0</v>
      </c>
    </row>
    <row r="223" spans="1:8" ht="22.5">
      <c r="A223" s="128">
        <f t="shared" si="6"/>
        <v>212</v>
      </c>
      <c r="B223" s="129" t="s">
        <v>25</v>
      </c>
      <c r="C223" s="130" t="s">
        <v>668</v>
      </c>
      <c r="D223" s="130" t="s">
        <v>26</v>
      </c>
      <c r="E223" s="130"/>
      <c r="F223" s="131">
        <v>200</v>
      </c>
      <c r="G223" s="132"/>
      <c r="H223" s="132">
        <f t="shared" si="7"/>
        <v>0</v>
      </c>
    </row>
    <row r="224" spans="1:8">
      <c r="A224" s="128">
        <f t="shared" si="6"/>
        <v>213</v>
      </c>
      <c r="B224" s="129" t="s">
        <v>8</v>
      </c>
      <c r="C224" s="130" t="s">
        <v>668</v>
      </c>
      <c r="D224" s="130" t="s">
        <v>26</v>
      </c>
      <c r="E224" s="130" t="s">
        <v>9</v>
      </c>
      <c r="F224" s="131">
        <v>200</v>
      </c>
      <c r="G224" s="132"/>
      <c r="H224" s="132">
        <f t="shared" si="7"/>
        <v>0</v>
      </c>
    </row>
    <row r="225" spans="1:8">
      <c r="A225" s="128">
        <f t="shared" si="6"/>
        <v>214</v>
      </c>
      <c r="B225" s="129" t="s">
        <v>21</v>
      </c>
      <c r="C225" s="130" t="s">
        <v>668</v>
      </c>
      <c r="D225" s="130" t="s">
        <v>26</v>
      </c>
      <c r="E225" s="130" t="s">
        <v>22</v>
      </c>
      <c r="F225" s="131">
        <v>200</v>
      </c>
      <c r="G225" s="132"/>
      <c r="H225" s="132">
        <f t="shared" si="7"/>
        <v>0</v>
      </c>
    </row>
    <row r="226" spans="1:8" ht="36">
      <c r="A226" s="136">
        <f t="shared" si="6"/>
        <v>215</v>
      </c>
      <c r="B226" s="124" t="s">
        <v>669</v>
      </c>
      <c r="C226" s="123" t="s">
        <v>97</v>
      </c>
      <c r="D226" s="123"/>
      <c r="E226" s="123"/>
      <c r="F226" s="125">
        <f>19859.5-732.8</f>
        <v>19126.7</v>
      </c>
      <c r="G226" s="126">
        <v>3800.6</v>
      </c>
      <c r="H226" s="126">
        <f t="shared" si="7"/>
        <v>19.870652020473994</v>
      </c>
    </row>
    <row r="227" spans="1:8" ht="33.75">
      <c r="A227" s="128">
        <f t="shared" si="6"/>
        <v>216</v>
      </c>
      <c r="B227" s="129" t="s">
        <v>98</v>
      </c>
      <c r="C227" s="130" t="s">
        <v>99</v>
      </c>
      <c r="D227" s="130"/>
      <c r="E227" s="130"/>
      <c r="F227" s="131">
        <v>630</v>
      </c>
      <c r="G227" s="132">
        <v>125.4</v>
      </c>
      <c r="H227" s="132">
        <f t="shared" si="7"/>
        <v>19.904761904761905</v>
      </c>
    </row>
    <row r="228" spans="1:8" ht="67.5">
      <c r="A228" s="128">
        <f t="shared" si="6"/>
        <v>217</v>
      </c>
      <c r="B228" s="129" t="s">
        <v>670</v>
      </c>
      <c r="C228" s="130" t="s">
        <v>100</v>
      </c>
      <c r="D228" s="130"/>
      <c r="E228" s="130"/>
      <c r="F228" s="131">
        <v>630</v>
      </c>
      <c r="G228" s="132">
        <v>125.4</v>
      </c>
      <c r="H228" s="132">
        <f t="shared" si="7"/>
        <v>19.904761904761905</v>
      </c>
    </row>
    <row r="229" spans="1:8">
      <c r="A229" s="128">
        <f t="shared" si="6"/>
        <v>218</v>
      </c>
      <c r="B229" s="129" t="s">
        <v>36</v>
      </c>
      <c r="C229" s="130" t="s">
        <v>100</v>
      </c>
      <c r="D229" s="130" t="s">
        <v>37</v>
      </c>
      <c r="E229" s="130"/>
      <c r="F229" s="131">
        <v>630</v>
      </c>
      <c r="G229" s="132">
        <v>125.4</v>
      </c>
      <c r="H229" s="132">
        <f t="shared" si="7"/>
        <v>19.904761904761905</v>
      </c>
    </row>
    <row r="230" spans="1:8" ht="22.5">
      <c r="A230" s="128">
        <f t="shared" si="6"/>
        <v>219</v>
      </c>
      <c r="B230" s="129" t="s">
        <v>103</v>
      </c>
      <c r="C230" s="130" t="s">
        <v>100</v>
      </c>
      <c r="D230" s="130" t="s">
        <v>104</v>
      </c>
      <c r="E230" s="130"/>
      <c r="F230" s="131">
        <v>630</v>
      </c>
      <c r="G230" s="132">
        <v>125.4</v>
      </c>
      <c r="H230" s="132">
        <f t="shared" si="7"/>
        <v>19.904761904761905</v>
      </c>
    </row>
    <row r="231" spans="1:8">
      <c r="A231" s="128">
        <f t="shared" si="6"/>
        <v>220</v>
      </c>
      <c r="B231" s="129" t="s">
        <v>28</v>
      </c>
      <c r="C231" s="130" t="s">
        <v>100</v>
      </c>
      <c r="D231" s="130" t="s">
        <v>104</v>
      </c>
      <c r="E231" s="130" t="s">
        <v>29</v>
      </c>
      <c r="F231" s="131">
        <v>630</v>
      </c>
      <c r="G231" s="132">
        <v>125.4</v>
      </c>
      <c r="H231" s="132">
        <f t="shared" si="7"/>
        <v>19.904761904761905</v>
      </c>
    </row>
    <row r="232" spans="1:8">
      <c r="A232" s="128">
        <f t="shared" si="6"/>
        <v>221</v>
      </c>
      <c r="B232" s="129" t="s">
        <v>101</v>
      </c>
      <c r="C232" s="130" t="s">
        <v>100</v>
      </c>
      <c r="D232" s="130" t="s">
        <v>104</v>
      </c>
      <c r="E232" s="130" t="s">
        <v>102</v>
      </c>
      <c r="F232" s="131">
        <v>630</v>
      </c>
      <c r="G232" s="132">
        <v>125.4</v>
      </c>
      <c r="H232" s="132">
        <f t="shared" si="7"/>
        <v>19.904761904761905</v>
      </c>
    </row>
    <row r="233" spans="1:8" ht="22.5">
      <c r="A233" s="128">
        <f t="shared" si="6"/>
        <v>222</v>
      </c>
      <c r="B233" s="129" t="s">
        <v>105</v>
      </c>
      <c r="C233" s="130" t="s">
        <v>106</v>
      </c>
      <c r="D233" s="130"/>
      <c r="E233" s="130"/>
      <c r="F233" s="131">
        <v>135</v>
      </c>
      <c r="G233" s="132"/>
      <c r="H233" s="132">
        <f t="shared" si="7"/>
        <v>0</v>
      </c>
    </row>
    <row r="234" spans="1:8" ht="101.25">
      <c r="A234" s="128">
        <f t="shared" si="6"/>
        <v>223</v>
      </c>
      <c r="B234" s="134" t="s">
        <v>107</v>
      </c>
      <c r="C234" s="130" t="s">
        <v>108</v>
      </c>
      <c r="D234" s="130"/>
      <c r="E234" s="130"/>
      <c r="F234" s="131">
        <v>135</v>
      </c>
      <c r="G234" s="132"/>
      <c r="H234" s="132">
        <f t="shared" si="7"/>
        <v>0</v>
      </c>
    </row>
    <row r="235" spans="1:8" ht="56.25">
      <c r="A235" s="128">
        <f t="shared" si="6"/>
        <v>224</v>
      </c>
      <c r="B235" s="129" t="s">
        <v>12</v>
      </c>
      <c r="C235" s="130" t="s">
        <v>108</v>
      </c>
      <c r="D235" s="130" t="s">
        <v>13</v>
      </c>
      <c r="E235" s="130"/>
      <c r="F235" s="131">
        <v>20.9</v>
      </c>
      <c r="G235" s="132"/>
      <c r="H235" s="132">
        <f t="shared" si="7"/>
        <v>0</v>
      </c>
    </row>
    <row r="236" spans="1:8" ht="22.5">
      <c r="A236" s="128">
        <f t="shared" si="6"/>
        <v>225</v>
      </c>
      <c r="B236" s="129" t="s">
        <v>109</v>
      </c>
      <c r="C236" s="130" t="s">
        <v>108</v>
      </c>
      <c r="D236" s="130" t="s">
        <v>110</v>
      </c>
      <c r="E236" s="130"/>
      <c r="F236" s="131">
        <v>20.9</v>
      </c>
      <c r="G236" s="132"/>
      <c r="H236" s="132">
        <f t="shared" si="7"/>
        <v>0</v>
      </c>
    </row>
    <row r="237" spans="1:8">
      <c r="A237" s="128">
        <f t="shared" si="6"/>
        <v>226</v>
      </c>
      <c r="B237" s="129" t="s">
        <v>28</v>
      </c>
      <c r="C237" s="130" t="s">
        <v>108</v>
      </c>
      <c r="D237" s="130" t="s">
        <v>110</v>
      </c>
      <c r="E237" s="130" t="s">
        <v>29</v>
      </c>
      <c r="F237" s="131">
        <v>20.9</v>
      </c>
      <c r="G237" s="132"/>
      <c r="H237" s="132">
        <f t="shared" si="7"/>
        <v>0</v>
      </c>
    </row>
    <row r="238" spans="1:8">
      <c r="A238" s="128">
        <f t="shared" si="6"/>
        <v>227</v>
      </c>
      <c r="B238" s="129" t="s">
        <v>30</v>
      </c>
      <c r="C238" s="130" t="s">
        <v>108</v>
      </c>
      <c r="D238" s="130" t="s">
        <v>110</v>
      </c>
      <c r="E238" s="130" t="s">
        <v>31</v>
      </c>
      <c r="F238" s="131">
        <v>20.9</v>
      </c>
      <c r="G238" s="132"/>
      <c r="H238" s="132">
        <f t="shared" si="7"/>
        <v>0</v>
      </c>
    </row>
    <row r="239" spans="1:8" ht="22.5">
      <c r="A239" s="128">
        <f t="shared" si="6"/>
        <v>228</v>
      </c>
      <c r="B239" s="129" t="s">
        <v>23</v>
      </c>
      <c r="C239" s="130" t="s">
        <v>108</v>
      </c>
      <c r="D239" s="130" t="s">
        <v>24</v>
      </c>
      <c r="E239" s="130"/>
      <c r="F239" s="131">
        <v>114.1</v>
      </c>
      <c r="G239" s="132"/>
      <c r="H239" s="132">
        <f t="shared" si="7"/>
        <v>0</v>
      </c>
    </row>
    <row r="240" spans="1:8" ht="22.5">
      <c r="A240" s="128">
        <f t="shared" si="6"/>
        <v>229</v>
      </c>
      <c r="B240" s="129" t="s">
        <v>25</v>
      </c>
      <c r="C240" s="130" t="s">
        <v>108</v>
      </c>
      <c r="D240" s="130" t="s">
        <v>26</v>
      </c>
      <c r="E240" s="130"/>
      <c r="F240" s="131">
        <v>114.1</v>
      </c>
      <c r="G240" s="132"/>
      <c r="H240" s="132">
        <f t="shared" si="7"/>
        <v>0</v>
      </c>
    </row>
    <row r="241" spans="1:9">
      <c r="A241" s="128">
        <f t="shared" si="6"/>
        <v>230</v>
      </c>
      <c r="B241" s="129" t="s">
        <v>28</v>
      </c>
      <c r="C241" s="130" t="s">
        <v>108</v>
      </c>
      <c r="D241" s="130" t="s">
        <v>26</v>
      </c>
      <c r="E241" s="130" t="s">
        <v>29</v>
      </c>
      <c r="F241" s="131">
        <v>114.1</v>
      </c>
      <c r="G241" s="132"/>
      <c r="H241" s="132">
        <f t="shared" si="7"/>
        <v>0</v>
      </c>
    </row>
    <row r="242" spans="1:9">
      <c r="A242" s="128">
        <f t="shared" si="6"/>
        <v>231</v>
      </c>
      <c r="B242" s="129" t="s">
        <v>30</v>
      </c>
      <c r="C242" s="130" t="s">
        <v>108</v>
      </c>
      <c r="D242" s="130" t="s">
        <v>26</v>
      </c>
      <c r="E242" s="130" t="s">
        <v>31</v>
      </c>
      <c r="F242" s="131">
        <v>114.1</v>
      </c>
      <c r="G242" s="132"/>
      <c r="H242" s="132">
        <f t="shared" si="7"/>
        <v>0</v>
      </c>
    </row>
    <row r="243" spans="1:9" ht="22.5">
      <c r="A243" s="128">
        <f t="shared" si="6"/>
        <v>232</v>
      </c>
      <c r="B243" s="129" t="s">
        <v>111</v>
      </c>
      <c r="C243" s="130" t="s">
        <v>112</v>
      </c>
      <c r="D243" s="130"/>
      <c r="E243" s="130"/>
      <c r="F243" s="131">
        <v>10987.3</v>
      </c>
      <c r="G243" s="132">
        <v>2279.3000000000002</v>
      </c>
      <c r="H243" s="132">
        <f t="shared" si="7"/>
        <v>20.744859974698063</v>
      </c>
    </row>
    <row r="244" spans="1:9" ht="90">
      <c r="A244" s="128">
        <f t="shared" si="6"/>
        <v>233</v>
      </c>
      <c r="B244" s="134" t="s">
        <v>671</v>
      </c>
      <c r="C244" s="130" t="s">
        <v>113</v>
      </c>
      <c r="D244" s="130"/>
      <c r="E244" s="130"/>
      <c r="F244" s="131">
        <v>10987.3</v>
      </c>
      <c r="G244" s="132">
        <v>2279.3000000000002</v>
      </c>
      <c r="H244" s="132">
        <f t="shared" si="7"/>
        <v>20.744859974698063</v>
      </c>
    </row>
    <row r="245" spans="1:9" ht="22.5">
      <c r="A245" s="128">
        <f t="shared" si="6"/>
        <v>234</v>
      </c>
      <c r="B245" s="129" t="s">
        <v>16</v>
      </c>
      <c r="C245" s="130" t="s">
        <v>113</v>
      </c>
      <c r="D245" s="130" t="s">
        <v>17</v>
      </c>
      <c r="E245" s="130"/>
      <c r="F245" s="131">
        <v>10987.3</v>
      </c>
      <c r="G245" s="132">
        <v>2279.3000000000002</v>
      </c>
      <c r="H245" s="132">
        <f t="shared" si="7"/>
        <v>20.744859974698063</v>
      </c>
    </row>
    <row r="246" spans="1:9">
      <c r="A246" s="128">
        <f t="shared" si="6"/>
        <v>235</v>
      </c>
      <c r="B246" s="129" t="s">
        <v>18</v>
      </c>
      <c r="C246" s="130" t="s">
        <v>113</v>
      </c>
      <c r="D246" s="130" t="s">
        <v>19</v>
      </c>
      <c r="E246" s="130"/>
      <c r="F246" s="131">
        <v>10987.3</v>
      </c>
      <c r="G246" s="132">
        <v>2279.3000000000002</v>
      </c>
      <c r="H246" s="132">
        <f t="shared" si="7"/>
        <v>20.744859974698063</v>
      </c>
    </row>
    <row r="247" spans="1:9">
      <c r="A247" s="128">
        <f t="shared" si="6"/>
        <v>236</v>
      </c>
      <c r="B247" s="129" t="s">
        <v>28</v>
      </c>
      <c r="C247" s="130" t="s">
        <v>113</v>
      </c>
      <c r="D247" s="130" t="s">
        <v>19</v>
      </c>
      <c r="E247" s="130" t="s">
        <v>29</v>
      </c>
      <c r="F247" s="131">
        <v>10987.3</v>
      </c>
      <c r="G247" s="132">
        <v>2279.3000000000002</v>
      </c>
      <c r="H247" s="132">
        <f t="shared" si="7"/>
        <v>20.744859974698063</v>
      </c>
    </row>
    <row r="248" spans="1:9">
      <c r="A248" s="128">
        <f t="shared" si="6"/>
        <v>237</v>
      </c>
      <c r="B248" s="129" t="s">
        <v>114</v>
      </c>
      <c r="C248" s="130" t="s">
        <v>113</v>
      </c>
      <c r="D248" s="130" t="s">
        <v>19</v>
      </c>
      <c r="E248" s="130" t="s">
        <v>115</v>
      </c>
      <c r="F248" s="131">
        <v>10987.3</v>
      </c>
      <c r="G248" s="132">
        <v>2279.3000000000002</v>
      </c>
      <c r="H248" s="132">
        <f t="shared" si="7"/>
        <v>20.744859974698063</v>
      </c>
    </row>
    <row r="249" spans="1:9" ht="22.5">
      <c r="A249" s="128">
        <f t="shared" si="6"/>
        <v>238</v>
      </c>
      <c r="B249" s="129" t="s">
        <v>116</v>
      </c>
      <c r="C249" s="130" t="s">
        <v>117</v>
      </c>
      <c r="D249" s="130"/>
      <c r="E249" s="130"/>
      <c r="F249" s="131">
        <f>8107.2-732.8</f>
        <v>7374.4</v>
      </c>
      <c r="G249" s="132">
        <v>1395.9</v>
      </c>
      <c r="H249" s="132">
        <f t="shared" si="7"/>
        <v>18.928997613365155</v>
      </c>
    </row>
    <row r="250" spans="1:9" ht="78.75">
      <c r="A250" s="128">
        <f t="shared" si="6"/>
        <v>239</v>
      </c>
      <c r="B250" s="134" t="s">
        <v>672</v>
      </c>
      <c r="C250" s="130" t="s">
        <v>118</v>
      </c>
      <c r="D250" s="130"/>
      <c r="E250" s="130"/>
      <c r="F250" s="131">
        <v>7124.9</v>
      </c>
      <c r="G250" s="135">
        <v>1387.4</v>
      </c>
      <c r="H250" s="132">
        <f t="shared" si="7"/>
        <v>19.472554000757906</v>
      </c>
    </row>
    <row r="251" spans="1:9" ht="56.25">
      <c r="A251" s="128">
        <f t="shared" si="6"/>
        <v>240</v>
      </c>
      <c r="B251" s="129" t="s">
        <v>12</v>
      </c>
      <c r="C251" s="130" t="s">
        <v>118</v>
      </c>
      <c r="D251" s="130" t="s">
        <v>13</v>
      </c>
      <c r="E251" s="130"/>
      <c r="F251" s="131">
        <v>6479.7</v>
      </c>
      <c r="G251" s="135">
        <v>1336.3</v>
      </c>
      <c r="H251" s="132">
        <f t="shared" si="7"/>
        <v>20.622868342670188</v>
      </c>
      <c r="I251" s="127"/>
    </row>
    <row r="252" spans="1:9" ht="22.5">
      <c r="A252" s="128">
        <f t="shared" si="6"/>
        <v>241</v>
      </c>
      <c r="B252" s="129" t="s">
        <v>109</v>
      </c>
      <c r="C252" s="130" t="s">
        <v>118</v>
      </c>
      <c r="D252" s="130" t="s">
        <v>110</v>
      </c>
      <c r="E252" s="130"/>
      <c r="F252" s="131">
        <v>6479.7</v>
      </c>
      <c r="G252" s="135">
        <v>1336.3</v>
      </c>
      <c r="H252" s="132">
        <f t="shared" si="7"/>
        <v>20.622868342670188</v>
      </c>
    </row>
    <row r="253" spans="1:9">
      <c r="A253" s="128">
        <f t="shared" si="6"/>
        <v>242</v>
      </c>
      <c r="B253" s="129" t="s">
        <v>28</v>
      </c>
      <c r="C253" s="130" t="s">
        <v>118</v>
      </c>
      <c r="D253" s="130" t="s">
        <v>110</v>
      </c>
      <c r="E253" s="130" t="s">
        <v>29</v>
      </c>
      <c r="F253" s="131">
        <v>6479.7</v>
      </c>
      <c r="G253" s="135">
        <v>1336.3</v>
      </c>
      <c r="H253" s="132">
        <f t="shared" si="7"/>
        <v>20.622868342670188</v>
      </c>
    </row>
    <row r="254" spans="1:9">
      <c r="A254" s="128">
        <f t="shared" si="6"/>
        <v>243</v>
      </c>
      <c r="B254" s="129" t="s">
        <v>119</v>
      </c>
      <c r="C254" s="130" t="s">
        <v>118</v>
      </c>
      <c r="D254" s="130" t="s">
        <v>110</v>
      </c>
      <c r="E254" s="130" t="s">
        <v>120</v>
      </c>
      <c r="F254" s="131">
        <v>6479.7</v>
      </c>
      <c r="G254" s="135">
        <v>1336.3</v>
      </c>
      <c r="H254" s="132">
        <f t="shared" si="7"/>
        <v>20.622868342670188</v>
      </c>
    </row>
    <row r="255" spans="1:9" ht="22.5">
      <c r="A255" s="128">
        <f t="shared" si="6"/>
        <v>244</v>
      </c>
      <c r="B255" s="129" t="s">
        <v>23</v>
      </c>
      <c r="C255" s="130" t="s">
        <v>118</v>
      </c>
      <c r="D255" s="130" t="s">
        <v>24</v>
      </c>
      <c r="E255" s="130"/>
      <c r="F255" s="131">
        <v>645.1</v>
      </c>
      <c r="G255" s="135">
        <v>51.1</v>
      </c>
      <c r="H255" s="132">
        <f t="shared" si="7"/>
        <v>7.9212525189893039</v>
      </c>
    </row>
    <row r="256" spans="1:9" ht="22.5">
      <c r="A256" s="128">
        <f t="shared" si="6"/>
        <v>245</v>
      </c>
      <c r="B256" s="129" t="s">
        <v>25</v>
      </c>
      <c r="C256" s="130" t="s">
        <v>118</v>
      </c>
      <c r="D256" s="130" t="s">
        <v>26</v>
      </c>
      <c r="E256" s="130"/>
      <c r="F256" s="131">
        <v>646</v>
      </c>
      <c r="G256" s="135">
        <v>51.1</v>
      </c>
      <c r="H256" s="132">
        <f t="shared" si="7"/>
        <v>7.9102167182662537</v>
      </c>
    </row>
    <row r="257" spans="1:8">
      <c r="A257" s="128">
        <f t="shared" si="6"/>
        <v>246</v>
      </c>
      <c r="B257" s="129" t="s">
        <v>28</v>
      </c>
      <c r="C257" s="130" t="s">
        <v>118</v>
      </c>
      <c r="D257" s="130" t="s">
        <v>26</v>
      </c>
      <c r="E257" s="130" t="s">
        <v>29</v>
      </c>
      <c r="F257" s="131">
        <v>646</v>
      </c>
      <c r="G257" s="135">
        <v>51.1</v>
      </c>
      <c r="H257" s="132">
        <f t="shared" si="7"/>
        <v>7.9102167182662537</v>
      </c>
    </row>
    <row r="258" spans="1:8">
      <c r="A258" s="128">
        <f t="shared" si="6"/>
        <v>247</v>
      </c>
      <c r="B258" s="129" t="s">
        <v>119</v>
      </c>
      <c r="C258" s="130" t="s">
        <v>118</v>
      </c>
      <c r="D258" s="130" t="s">
        <v>26</v>
      </c>
      <c r="E258" s="130" t="s">
        <v>120</v>
      </c>
      <c r="F258" s="131">
        <v>646</v>
      </c>
      <c r="G258" s="135">
        <v>51.1</v>
      </c>
      <c r="H258" s="132">
        <f t="shared" si="7"/>
        <v>7.9102167182662537</v>
      </c>
    </row>
    <row r="259" spans="1:8">
      <c r="A259" s="128">
        <f t="shared" si="6"/>
        <v>248</v>
      </c>
      <c r="B259" s="129" t="s">
        <v>53</v>
      </c>
      <c r="C259" s="130" t="s">
        <v>118</v>
      </c>
      <c r="D259" s="130" t="s">
        <v>54</v>
      </c>
      <c r="E259" s="130"/>
      <c r="F259" s="131">
        <v>0.1</v>
      </c>
      <c r="G259" s="132"/>
      <c r="H259" s="132">
        <f t="shared" si="7"/>
        <v>0</v>
      </c>
    </row>
    <row r="260" spans="1:8">
      <c r="A260" s="128">
        <f t="shared" si="6"/>
        <v>249</v>
      </c>
      <c r="B260" s="129" t="s">
        <v>55</v>
      </c>
      <c r="C260" s="130" t="s">
        <v>118</v>
      </c>
      <c r="D260" s="130" t="s">
        <v>56</v>
      </c>
      <c r="E260" s="130"/>
      <c r="F260" s="131">
        <v>0.1</v>
      </c>
      <c r="G260" s="132"/>
      <c r="H260" s="132">
        <f t="shared" si="7"/>
        <v>0</v>
      </c>
    </row>
    <row r="261" spans="1:8">
      <c r="A261" s="128">
        <f t="shared" si="6"/>
        <v>250</v>
      </c>
      <c r="B261" s="129" t="s">
        <v>28</v>
      </c>
      <c r="C261" s="130" t="s">
        <v>118</v>
      </c>
      <c r="D261" s="130" t="s">
        <v>56</v>
      </c>
      <c r="E261" s="130" t="s">
        <v>29</v>
      </c>
      <c r="F261" s="131">
        <v>0.1</v>
      </c>
      <c r="G261" s="132"/>
      <c r="H261" s="132">
        <f t="shared" si="7"/>
        <v>0</v>
      </c>
    </row>
    <row r="262" spans="1:8">
      <c r="A262" s="128">
        <f t="shared" si="6"/>
        <v>251</v>
      </c>
      <c r="B262" s="129" t="s">
        <v>119</v>
      </c>
      <c r="C262" s="130" t="s">
        <v>118</v>
      </c>
      <c r="D262" s="130" t="s">
        <v>56</v>
      </c>
      <c r="E262" s="130" t="s">
        <v>120</v>
      </c>
      <c r="F262" s="131">
        <v>0.1</v>
      </c>
      <c r="G262" s="132"/>
      <c r="H262" s="132">
        <f t="shared" si="7"/>
        <v>0</v>
      </c>
    </row>
    <row r="263" spans="1:8" ht="78.75">
      <c r="A263" s="128">
        <f t="shared" si="6"/>
        <v>252</v>
      </c>
      <c r="B263" s="134" t="s">
        <v>673</v>
      </c>
      <c r="C263" s="130" t="s">
        <v>121</v>
      </c>
      <c r="D263" s="130"/>
      <c r="E263" s="130"/>
      <c r="F263" s="131">
        <f>835-696.5</f>
        <v>138.5</v>
      </c>
      <c r="G263" s="135">
        <v>8.5</v>
      </c>
      <c r="H263" s="132">
        <f t="shared" si="7"/>
        <v>6.1371841155234659</v>
      </c>
    </row>
    <row r="264" spans="1:8" ht="22.5">
      <c r="A264" s="128">
        <f t="shared" si="6"/>
        <v>253</v>
      </c>
      <c r="B264" s="129" t="s">
        <v>23</v>
      </c>
      <c r="C264" s="130" t="s">
        <v>121</v>
      </c>
      <c r="D264" s="130" t="s">
        <v>24</v>
      </c>
      <c r="E264" s="130"/>
      <c r="F264" s="131">
        <f>F265</f>
        <v>8.5</v>
      </c>
      <c r="G264" s="135">
        <v>8.5</v>
      </c>
      <c r="H264" s="132">
        <f t="shared" si="7"/>
        <v>100</v>
      </c>
    </row>
    <row r="265" spans="1:8" ht="22.5">
      <c r="A265" s="128">
        <f t="shared" si="6"/>
        <v>254</v>
      </c>
      <c r="B265" s="129" t="s">
        <v>25</v>
      </c>
      <c r="C265" s="130" t="s">
        <v>121</v>
      </c>
      <c r="D265" s="130" t="s">
        <v>26</v>
      </c>
      <c r="E265" s="130"/>
      <c r="F265" s="131">
        <f>F266</f>
        <v>8.5</v>
      </c>
      <c r="G265" s="135">
        <v>8.5</v>
      </c>
      <c r="H265" s="132">
        <f t="shared" si="7"/>
        <v>100</v>
      </c>
    </row>
    <row r="266" spans="1:8">
      <c r="A266" s="128">
        <f t="shared" si="6"/>
        <v>255</v>
      </c>
      <c r="B266" s="129" t="s">
        <v>28</v>
      </c>
      <c r="C266" s="130" t="s">
        <v>121</v>
      </c>
      <c r="D266" s="130" t="s">
        <v>26</v>
      </c>
      <c r="E266" s="130" t="s">
        <v>29</v>
      </c>
      <c r="F266" s="131">
        <f>F267</f>
        <v>8.5</v>
      </c>
      <c r="G266" s="135">
        <v>8.5</v>
      </c>
      <c r="H266" s="132">
        <f t="shared" si="7"/>
        <v>100</v>
      </c>
    </row>
    <row r="267" spans="1:8">
      <c r="A267" s="128">
        <f t="shared" si="6"/>
        <v>256</v>
      </c>
      <c r="B267" s="129" t="s">
        <v>30</v>
      </c>
      <c r="C267" s="130" t="s">
        <v>121</v>
      </c>
      <c r="D267" s="130" t="s">
        <v>26</v>
      </c>
      <c r="E267" s="130" t="s">
        <v>31</v>
      </c>
      <c r="F267" s="131">
        <f>705-696.5</f>
        <v>8.5</v>
      </c>
      <c r="G267" s="135">
        <v>8.5</v>
      </c>
      <c r="H267" s="132">
        <f t="shared" si="7"/>
        <v>100</v>
      </c>
    </row>
    <row r="268" spans="1:8">
      <c r="A268" s="128">
        <f t="shared" si="6"/>
        <v>257</v>
      </c>
      <c r="B268" s="129" t="s">
        <v>36</v>
      </c>
      <c r="C268" s="130" t="s">
        <v>121</v>
      </c>
      <c r="D268" s="130" t="s">
        <v>37</v>
      </c>
      <c r="E268" s="130"/>
      <c r="F268" s="131">
        <v>130</v>
      </c>
      <c r="G268" s="132"/>
      <c r="H268" s="132">
        <f t="shared" si="7"/>
        <v>0</v>
      </c>
    </row>
    <row r="269" spans="1:8">
      <c r="A269" s="128">
        <f t="shared" si="6"/>
        <v>258</v>
      </c>
      <c r="B269" s="129" t="s">
        <v>79</v>
      </c>
      <c r="C269" s="130" t="s">
        <v>121</v>
      </c>
      <c r="D269" s="130" t="s">
        <v>80</v>
      </c>
      <c r="E269" s="130"/>
      <c r="F269" s="131">
        <v>130</v>
      </c>
      <c r="G269" s="132"/>
      <c r="H269" s="132">
        <f t="shared" si="7"/>
        <v>0</v>
      </c>
    </row>
    <row r="270" spans="1:8">
      <c r="A270" s="128">
        <f t="shared" ref="A270:A333" si="8">A269+1</f>
        <v>259</v>
      </c>
      <c r="B270" s="129" t="s">
        <v>28</v>
      </c>
      <c r="C270" s="130" t="s">
        <v>121</v>
      </c>
      <c r="D270" s="130" t="s">
        <v>80</v>
      </c>
      <c r="E270" s="130" t="s">
        <v>29</v>
      </c>
      <c r="F270" s="131">
        <v>130</v>
      </c>
      <c r="G270" s="132"/>
      <c r="H270" s="132">
        <f t="shared" si="7"/>
        <v>0</v>
      </c>
    </row>
    <row r="271" spans="1:8">
      <c r="A271" s="128">
        <f t="shared" si="8"/>
        <v>260</v>
      </c>
      <c r="B271" s="129" t="s">
        <v>30</v>
      </c>
      <c r="C271" s="130" t="s">
        <v>121</v>
      </c>
      <c r="D271" s="130" t="s">
        <v>80</v>
      </c>
      <c r="E271" s="130" t="s">
        <v>31</v>
      </c>
      <c r="F271" s="131">
        <v>130</v>
      </c>
      <c r="G271" s="132"/>
      <c r="H271" s="132">
        <f t="shared" si="7"/>
        <v>0</v>
      </c>
    </row>
    <row r="272" spans="1:8" ht="123.75">
      <c r="A272" s="128">
        <f t="shared" si="8"/>
        <v>261</v>
      </c>
      <c r="B272" s="134" t="s">
        <v>674</v>
      </c>
      <c r="C272" s="130" t="s">
        <v>122</v>
      </c>
      <c r="D272" s="130"/>
      <c r="E272" s="130"/>
      <c r="F272" s="131">
        <v>111</v>
      </c>
      <c r="G272" s="132"/>
      <c r="H272" s="132">
        <f t="shared" si="7"/>
        <v>0</v>
      </c>
    </row>
    <row r="273" spans="1:10">
      <c r="A273" s="128">
        <f t="shared" si="8"/>
        <v>262</v>
      </c>
      <c r="B273" s="129" t="s">
        <v>36</v>
      </c>
      <c r="C273" s="130" t="s">
        <v>122</v>
      </c>
      <c r="D273" s="130" t="s">
        <v>37</v>
      </c>
      <c r="E273" s="130"/>
      <c r="F273" s="131">
        <v>111</v>
      </c>
      <c r="G273" s="132"/>
      <c r="H273" s="132">
        <f t="shared" si="7"/>
        <v>0</v>
      </c>
    </row>
    <row r="274" spans="1:10" ht="22.5">
      <c r="A274" s="128">
        <f t="shared" si="8"/>
        <v>263</v>
      </c>
      <c r="B274" s="129" t="s">
        <v>103</v>
      </c>
      <c r="C274" s="130" t="s">
        <v>122</v>
      </c>
      <c r="D274" s="130" t="s">
        <v>104</v>
      </c>
      <c r="E274" s="130"/>
      <c r="F274" s="131">
        <v>111</v>
      </c>
      <c r="G274" s="132"/>
      <c r="H274" s="132">
        <f t="shared" si="7"/>
        <v>0</v>
      </c>
    </row>
    <row r="275" spans="1:10">
      <c r="A275" s="128">
        <f t="shared" si="8"/>
        <v>264</v>
      </c>
      <c r="B275" s="129" t="s">
        <v>28</v>
      </c>
      <c r="C275" s="130" t="s">
        <v>122</v>
      </c>
      <c r="D275" s="130" t="s">
        <v>104</v>
      </c>
      <c r="E275" s="130" t="s">
        <v>29</v>
      </c>
      <c r="F275" s="131">
        <v>111</v>
      </c>
      <c r="G275" s="132"/>
      <c r="H275" s="132">
        <f t="shared" si="7"/>
        <v>0</v>
      </c>
    </row>
    <row r="276" spans="1:10">
      <c r="A276" s="128">
        <f t="shared" si="8"/>
        <v>265</v>
      </c>
      <c r="B276" s="129" t="s">
        <v>30</v>
      </c>
      <c r="C276" s="130" t="s">
        <v>122</v>
      </c>
      <c r="D276" s="130" t="s">
        <v>104</v>
      </c>
      <c r="E276" s="130" t="s">
        <v>31</v>
      </c>
      <c r="F276" s="131">
        <v>111</v>
      </c>
      <c r="G276" s="132"/>
      <c r="H276" s="132">
        <f t="shared" si="7"/>
        <v>0</v>
      </c>
    </row>
    <row r="277" spans="1:10" ht="48">
      <c r="A277" s="136">
        <f t="shared" si="8"/>
        <v>266</v>
      </c>
      <c r="B277" s="124" t="s">
        <v>123</v>
      </c>
      <c r="C277" s="123" t="s">
        <v>124</v>
      </c>
      <c r="D277" s="123"/>
      <c r="E277" s="123"/>
      <c r="F277" s="125">
        <f>23698+1332.4</f>
        <v>25030.400000000001</v>
      </c>
      <c r="G277" s="126">
        <v>1925.6</v>
      </c>
      <c r="H277" s="126">
        <f t="shared" si="7"/>
        <v>7.6930452569675261</v>
      </c>
      <c r="I277" s="127"/>
      <c r="J277" s="127"/>
    </row>
    <row r="278" spans="1:10" ht="22.5">
      <c r="A278" s="128">
        <f t="shared" si="8"/>
        <v>267</v>
      </c>
      <c r="B278" s="129" t="s">
        <v>125</v>
      </c>
      <c r="C278" s="130" t="s">
        <v>126</v>
      </c>
      <c r="D278" s="130"/>
      <c r="E278" s="130"/>
      <c r="F278" s="131">
        <v>1667.7</v>
      </c>
      <c r="G278" s="132"/>
      <c r="H278" s="132">
        <f t="shared" si="7"/>
        <v>0</v>
      </c>
    </row>
    <row r="279" spans="1:10" ht="67.5">
      <c r="A279" s="128">
        <f t="shared" si="8"/>
        <v>268</v>
      </c>
      <c r="B279" s="134" t="s">
        <v>127</v>
      </c>
      <c r="C279" s="130" t="s">
        <v>128</v>
      </c>
      <c r="D279" s="130"/>
      <c r="E279" s="130"/>
      <c r="F279" s="131">
        <v>200</v>
      </c>
      <c r="G279" s="132"/>
      <c r="H279" s="132">
        <f t="shared" si="7"/>
        <v>0</v>
      </c>
    </row>
    <row r="280" spans="1:10" ht="22.5">
      <c r="A280" s="128">
        <f t="shared" si="8"/>
        <v>269</v>
      </c>
      <c r="B280" s="129" t="s">
        <v>23</v>
      </c>
      <c r="C280" s="130" t="s">
        <v>128</v>
      </c>
      <c r="D280" s="130" t="s">
        <v>24</v>
      </c>
      <c r="E280" s="130"/>
      <c r="F280" s="131">
        <v>200</v>
      </c>
      <c r="G280" s="132"/>
      <c r="H280" s="132">
        <f t="shared" si="7"/>
        <v>0</v>
      </c>
    </row>
    <row r="281" spans="1:10" ht="22.5">
      <c r="A281" s="128">
        <f t="shared" si="8"/>
        <v>270</v>
      </c>
      <c r="B281" s="129" t="s">
        <v>25</v>
      </c>
      <c r="C281" s="130" t="s">
        <v>128</v>
      </c>
      <c r="D281" s="130" t="s">
        <v>26</v>
      </c>
      <c r="E281" s="130"/>
      <c r="F281" s="131">
        <v>200</v>
      </c>
      <c r="G281" s="132"/>
      <c r="H281" s="132">
        <f t="shared" si="7"/>
        <v>0</v>
      </c>
    </row>
    <row r="282" spans="1:10">
      <c r="A282" s="128">
        <f t="shared" si="8"/>
        <v>271</v>
      </c>
      <c r="B282" s="129" t="s">
        <v>129</v>
      </c>
      <c r="C282" s="130" t="s">
        <v>128</v>
      </c>
      <c r="D282" s="130" t="s">
        <v>26</v>
      </c>
      <c r="E282" s="130" t="s">
        <v>130</v>
      </c>
      <c r="F282" s="131">
        <v>200</v>
      </c>
      <c r="G282" s="132"/>
      <c r="H282" s="132">
        <f t="shared" si="7"/>
        <v>0</v>
      </c>
    </row>
    <row r="283" spans="1:10">
      <c r="A283" s="128">
        <f t="shared" si="8"/>
        <v>272</v>
      </c>
      <c r="B283" s="129" t="s">
        <v>131</v>
      </c>
      <c r="C283" s="130" t="s">
        <v>128</v>
      </c>
      <c r="D283" s="130" t="s">
        <v>26</v>
      </c>
      <c r="E283" s="130" t="s">
        <v>132</v>
      </c>
      <c r="F283" s="131">
        <v>200</v>
      </c>
      <c r="G283" s="132"/>
      <c r="H283" s="132">
        <f t="shared" si="7"/>
        <v>0</v>
      </c>
    </row>
    <row r="284" spans="1:10" ht="78.75">
      <c r="A284" s="128">
        <f t="shared" si="8"/>
        <v>273</v>
      </c>
      <c r="B284" s="134" t="s">
        <v>133</v>
      </c>
      <c r="C284" s="130" t="s">
        <v>134</v>
      </c>
      <c r="D284" s="130"/>
      <c r="E284" s="130"/>
      <c r="F284" s="131">
        <v>600</v>
      </c>
      <c r="G284" s="132"/>
      <c r="H284" s="132">
        <f t="shared" si="7"/>
        <v>0</v>
      </c>
    </row>
    <row r="285" spans="1:10" ht="22.5">
      <c r="A285" s="128">
        <f t="shared" si="8"/>
        <v>274</v>
      </c>
      <c r="B285" s="129" t="s">
        <v>23</v>
      </c>
      <c r="C285" s="130" t="s">
        <v>134</v>
      </c>
      <c r="D285" s="130" t="s">
        <v>24</v>
      </c>
      <c r="E285" s="130"/>
      <c r="F285" s="131">
        <v>600</v>
      </c>
      <c r="G285" s="132"/>
      <c r="H285" s="132">
        <f t="shared" si="7"/>
        <v>0</v>
      </c>
    </row>
    <row r="286" spans="1:10" ht="22.5">
      <c r="A286" s="128">
        <f t="shared" si="8"/>
        <v>275</v>
      </c>
      <c r="B286" s="129" t="s">
        <v>25</v>
      </c>
      <c r="C286" s="130" t="s">
        <v>134</v>
      </c>
      <c r="D286" s="130" t="s">
        <v>26</v>
      </c>
      <c r="E286" s="130"/>
      <c r="F286" s="131">
        <v>600</v>
      </c>
      <c r="G286" s="132"/>
      <c r="H286" s="132">
        <f t="shared" ref="H286:H349" si="9">G286/F286*100</f>
        <v>0</v>
      </c>
    </row>
    <row r="287" spans="1:10">
      <c r="A287" s="128">
        <f t="shared" si="8"/>
        <v>276</v>
      </c>
      <c r="B287" s="129" t="s">
        <v>129</v>
      </c>
      <c r="C287" s="130" t="s">
        <v>134</v>
      </c>
      <c r="D287" s="130" t="s">
        <v>26</v>
      </c>
      <c r="E287" s="130" t="s">
        <v>130</v>
      </c>
      <c r="F287" s="131">
        <v>600</v>
      </c>
      <c r="G287" s="132"/>
      <c r="H287" s="132">
        <f t="shared" si="9"/>
        <v>0</v>
      </c>
    </row>
    <row r="288" spans="1:10">
      <c r="A288" s="128">
        <f t="shared" si="8"/>
        <v>277</v>
      </c>
      <c r="B288" s="129" t="s">
        <v>131</v>
      </c>
      <c r="C288" s="130" t="s">
        <v>134</v>
      </c>
      <c r="D288" s="130" t="s">
        <v>26</v>
      </c>
      <c r="E288" s="130" t="s">
        <v>132</v>
      </c>
      <c r="F288" s="131">
        <v>600</v>
      </c>
      <c r="G288" s="132"/>
      <c r="H288" s="132">
        <f t="shared" si="9"/>
        <v>0</v>
      </c>
    </row>
    <row r="289" spans="1:8" ht="78.75">
      <c r="A289" s="128">
        <f t="shared" si="8"/>
        <v>278</v>
      </c>
      <c r="B289" s="134" t="s">
        <v>135</v>
      </c>
      <c r="C289" s="130" t="s">
        <v>136</v>
      </c>
      <c r="D289" s="130"/>
      <c r="E289" s="130"/>
      <c r="F289" s="131">
        <v>200</v>
      </c>
      <c r="G289" s="132"/>
      <c r="H289" s="132">
        <f t="shared" si="9"/>
        <v>0</v>
      </c>
    </row>
    <row r="290" spans="1:8" ht="22.5">
      <c r="A290" s="128">
        <f t="shared" si="8"/>
        <v>279</v>
      </c>
      <c r="B290" s="129" t="s">
        <v>23</v>
      </c>
      <c r="C290" s="130" t="s">
        <v>136</v>
      </c>
      <c r="D290" s="130" t="s">
        <v>24</v>
      </c>
      <c r="E290" s="130"/>
      <c r="F290" s="131">
        <v>200</v>
      </c>
      <c r="G290" s="132"/>
      <c r="H290" s="132">
        <f t="shared" si="9"/>
        <v>0</v>
      </c>
    </row>
    <row r="291" spans="1:8" ht="22.5">
      <c r="A291" s="128">
        <f t="shared" si="8"/>
        <v>280</v>
      </c>
      <c r="B291" s="129" t="s">
        <v>25</v>
      </c>
      <c r="C291" s="130" t="s">
        <v>136</v>
      </c>
      <c r="D291" s="130" t="s">
        <v>26</v>
      </c>
      <c r="E291" s="130"/>
      <c r="F291" s="131">
        <v>200</v>
      </c>
      <c r="G291" s="132"/>
      <c r="H291" s="132">
        <f t="shared" si="9"/>
        <v>0</v>
      </c>
    </row>
    <row r="292" spans="1:8">
      <c r="A292" s="128">
        <f t="shared" si="8"/>
        <v>281</v>
      </c>
      <c r="B292" s="129" t="s">
        <v>129</v>
      </c>
      <c r="C292" s="130" t="s">
        <v>136</v>
      </c>
      <c r="D292" s="130" t="s">
        <v>26</v>
      </c>
      <c r="E292" s="130" t="s">
        <v>130</v>
      </c>
      <c r="F292" s="131">
        <v>200</v>
      </c>
      <c r="G292" s="132"/>
      <c r="H292" s="132">
        <f t="shared" si="9"/>
        <v>0</v>
      </c>
    </row>
    <row r="293" spans="1:8" ht="22.5">
      <c r="A293" s="128">
        <f t="shared" si="8"/>
        <v>282</v>
      </c>
      <c r="B293" s="129" t="s">
        <v>158</v>
      </c>
      <c r="C293" s="130" t="s">
        <v>136</v>
      </c>
      <c r="D293" s="130" t="s">
        <v>26</v>
      </c>
      <c r="E293" s="130" t="s">
        <v>159</v>
      </c>
      <c r="F293" s="131">
        <v>200</v>
      </c>
      <c r="G293" s="132"/>
      <c r="H293" s="132">
        <f t="shared" si="9"/>
        <v>0</v>
      </c>
    </row>
    <row r="294" spans="1:8" ht="78.75">
      <c r="A294" s="128">
        <f t="shared" si="8"/>
        <v>283</v>
      </c>
      <c r="B294" s="134" t="s">
        <v>675</v>
      </c>
      <c r="C294" s="130" t="s">
        <v>676</v>
      </c>
      <c r="D294" s="130"/>
      <c r="E294" s="130"/>
      <c r="F294" s="131">
        <v>500</v>
      </c>
      <c r="G294" s="132"/>
      <c r="H294" s="132">
        <f t="shared" si="9"/>
        <v>0</v>
      </c>
    </row>
    <row r="295" spans="1:8" ht="22.5">
      <c r="A295" s="128">
        <f t="shared" si="8"/>
        <v>284</v>
      </c>
      <c r="B295" s="129" t="s">
        <v>23</v>
      </c>
      <c r="C295" s="130" t="s">
        <v>676</v>
      </c>
      <c r="D295" s="130" t="s">
        <v>24</v>
      </c>
      <c r="E295" s="130"/>
      <c r="F295" s="131">
        <v>500</v>
      </c>
      <c r="G295" s="132"/>
      <c r="H295" s="132">
        <f t="shared" si="9"/>
        <v>0</v>
      </c>
    </row>
    <row r="296" spans="1:8" ht="22.5">
      <c r="A296" s="128">
        <f t="shared" si="8"/>
        <v>285</v>
      </c>
      <c r="B296" s="129" t="s">
        <v>25</v>
      </c>
      <c r="C296" s="130" t="s">
        <v>676</v>
      </c>
      <c r="D296" s="130" t="s">
        <v>26</v>
      </c>
      <c r="E296" s="130"/>
      <c r="F296" s="131">
        <v>500</v>
      </c>
      <c r="G296" s="132"/>
      <c r="H296" s="132">
        <f t="shared" si="9"/>
        <v>0</v>
      </c>
    </row>
    <row r="297" spans="1:8">
      <c r="A297" s="128">
        <f t="shared" si="8"/>
        <v>286</v>
      </c>
      <c r="B297" s="129" t="s">
        <v>129</v>
      </c>
      <c r="C297" s="130" t="s">
        <v>676</v>
      </c>
      <c r="D297" s="130" t="s">
        <v>26</v>
      </c>
      <c r="E297" s="130" t="s">
        <v>130</v>
      </c>
      <c r="F297" s="131">
        <v>500</v>
      </c>
      <c r="G297" s="132"/>
      <c r="H297" s="132">
        <f t="shared" si="9"/>
        <v>0</v>
      </c>
    </row>
    <row r="298" spans="1:8">
      <c r="A298" s="128">
        <f t="shared" si="8"/>
        <v>287</v>
      </c>
      <c r="B298" s="129" t="s">
        <v>131</v>
      </c>
      <c r="C298" s="130" t="s">
        <v>676</v>
      </c>
      <c r="D298" s="130" t="s">
        <v>26</v>
      </c>
      <c r="E298" s="130" t="s">
        <v>132</v>
      </c>
      <c r="F298" s="131">
        <v>500</v>
      </c>
      <c r="G298" s="132"/>
      <c r="H298" s="132">
        <f t="shared" si="9"/>
        <v>0</v>
      </c>
    </row>
    <row r="299" spans="1:8" ht="180">
      <c r="A299" s="128">
        <f t="shared" si="8"/>
        <v>288</v>
      </c>
      <c r="B299" s="134" t="s">
        <v>137</v>
      </c>
      <c r="C299" s="130" t="s">
        <v>138</v>
      </c>
      <c r="D299" s="130"/>
      <c r="E299" s="130"/>
      <c r="F299" s="131">
        <v>167.7</v>
      </c>
      <c r="G299" s="132"/>
      <c r="H299" s="132">
        <f t="shared" si="9"/>
        <v>0</v>
      </c>
    </row>
    <row r="300" spans="1:8" ht="22.5">
      <c r="A300" s="128">
        <f t="shared" si="8"/>
        <v>289</v>
      </c>
      <c r="B300" s="129" t="s">
        <v>23</v>
      </c>
      <c r="C300" s="130" t="s">
        <v>138</v>
      </c>
      <c r="D300" s="130" t="s">
        <v>24</v>
      </c>
      <c r="E300" s="130"/>
      <c r="F300" s="131">
        <v>167.7</v>
      </c>
      <c r="G300" s="132"/>
      <c r="H300" s="132">
        <f t="shared" si="9"/>
        <v>0</v>
      </c>
    </row>
    <row r="301" spans="1:8" ht="22.5">
      <c r="A301" s="128">
        <f t="shared" si="8"/>
        <v>290</v>
      </c>
      <c r="B301" s="129" t="s">
        <v>25</v>
      </c>
      <c r="C301" s="130" t="s">
        <v>138</v>
      </c>
      <c r="D301" s="130" t="s">
        <v>26</v>
      </c>
      <c r="E301" s="130"/>
      <c r="F301" s="131">
        <v>167.7</v>
      </c>
      <c r="G301" s="132"/>
      <c r="H301" s="132">
        <f t="shared" si="9"/>
        <v>0</v>
      </c>
    </row>
    <row r="302" spans="1:8">
      <c r="A302" s="128">
        <f t="shared" si="8"/>
        <v>291</v>
      </c>
      <c r="B302" s="129" t="s">
        <v>129</v>
      </c>
      <c r="C302" s="130" t="s">
        <v>138</v>
      </c>
      <c r="D302" s="130" t="s">
        <v>26</v>
      </c>
      <c r="E302" s="130" t="s">
        <v>130</v>
      </c>
      <c r="F302" s="131">
        <v>167.7</v>
      </c>
      <c r="G302" s="132"/>
      <c r="H302" s="132">
        <f t="shared" si="9"/>
        <v>0</v>
      </c>
    </row>
    <row r="303" spans="1:8" ht="22.5">
      <c r="A303" s="128">
        <f t="shared" si="8"/>
        <v>292</v>
      </c>
      <c r="B303" s="129" t="s">
        <v>158</v>
      </c>
      <c r="C303" s="130" t="s">
        <v>138</v>
      </c>
      <c r="D303" s="130" t="s">
        <v>26</v>
      </c>
      <c r="E303" s="130" t="s">
        <v>159</v>
      </c>
      <c r="F303" s="131">
        <v>167.7</v>
      </c>
      <c r="G303" s="132"/>
      <c r="H303" s="132">
        <f t="shared" si="9"/>
        <v>0</v>
      </c>
    </row>
    <row r="304" spans="1:8" ht="22.5">
      <c r="A304" s="128">
        <f t="shared" si="8"/>
        <v>293</v>
      </c>
      <c r="B304" s="129" t="s">
        <v>139</v>
      </c>
      <c r="C304" s="130" t="s">
        <v>140</v>
      </c>
      <c r="D304" s="130"/>
      <c r="E304" s="130"/>
      <c r="F304" s="131">
        <v>1438.3</v>
      </c>
      <c r="G304" s="132"/>
      <c r="H304" s="132">
        <f t="shared" si="9"/>
        <v>0</v>
      </c>
    </row>
    <row r="305" spans="1:8" ht="90">
      <c r="A305" s="128">
        <f t="shared" si="8"/>
        <v>294</v>
      </c>
      <c r="B305" s="134" t="s">
        <v>677</v>
      </c>
      <c r="C305" s="130" t="s">
        <v>141</v>
      </c>
      <c r="D305" s="130"/>
      <c r="E305" s="131"/>
      <c r="F305" s="131">
        <f>F306</f>
        <v>1332.3</v>
      </c>
      <c r="G305" s="132"/>
      <c r="H305" s="132">
        <f t="shared" si="9"/>
        <v>0</v>
      </c>
    </row>
    <row r="306" spans="1:8" ht="22.5">
      <c r="A306" s="128">
        <f t="shared" si="8"/>
        <v>295</v>
      </c>
      <c r="B306" s="129" t="s">
        <v>23</v>
      </c>
      <c r="C306" s="130" t="s">
        <v>141</v>
      </c>
      <c r="D306" s="130" t="s">
        <v>24</v>
      </c>
      <c r="E306" s="131">
        <f>E307</f>
        <v>0</v>
      </c>
      <c r="F306" s="131">
        <f>F307</f>
        <v>1332.3</v>
      </c>
      <c r="G306" s="132"/>
      <c r="H306" s="132">
        <f t="shared" si="9"/>
        <v>0</v>
      </c>
    </row>
    <row r="307" spans="1:8" ht="22.5">
      <c r="A307" s="128">
        <f t="shared" si="8"/>
        <v>296</v>
      </c>
      <c r="B307" s="129" t="s">
        <v>25</v>
      </c>
      <c r="C307" s="130" t="s">
        <v>141</v>
      </c>
      <c r="D307" s="130" t="s">
        <v>26</v>
      </c>
      <c r="E307" s="131"/>
      <c r="F307" s="131">
        <v>1332.3</v>
      </c>
      <c r="G307" s="132"/>
      <c r="H307" s="132">
        <f t="shared" si="9"/>
        <v>0</v>
      </c>
    </row>
    <row r="308" spans="1:8">
      <c r="A308" s="128">
        <f t="shared" si="8"/>
        <v>297</v>
      </c>
      <c r="B308" s="129" t="s">
        <v>129</v>
      </c>
      <c r="C308" s="130" t="s">
        <v>143</v>
      </c>
      <c r="D308" s="130" t="s">
        <v>26</v>
      </c>
      <c r="E308" s="130" t="s">
        <v>130</v>
      </c>
      <c r="F308" s="131">
        <v>100</v>
      </c>
      <c r="G308" s="132"/>
      <c r="H308" s="132">
        <f t="shared" si="9"/>
        <v>0</v>
      </c>
    </row>
    <row r="309" spans="1:8">
      <c r="A309" s="128">
        <f t="shared" si="8"/>
        <v>298</v>
      </c>
      <c r="B309" s="129" t="s">
        <v>131</v>
      </c>
      <c r="C309" s="130" t="s">
        <v>143</v>
      </c>
      <c r="D309" s="130" t="s">
        <v>26</v>
      </c>
      <c r="E309" s="130" t="s">
        <v>132</v>
      </c>
      <c r="F309" s="131">
        <v>100</v>
      </c>
      <c r="G309" s="132"/>
      <c r="H309" s="132">
        <f t="shared" si="9"/>
        <v>0</v>
      </c>
    </row>
    <row r="310" spans="1:8" ht="101.25">
      <c r="A310" s="128">
        <f t="shared" si="8"/>
        <v>299</v>
      </c>
      <c r="B310" s="134" t="s">
        <v>142</v>
      </c>
      <c r="C310" s="130" t="s">
        <v>143</v>
      </c>
      <c r="D310" s="130"/>
      <c r="E310" s="130"/>
      <c r="F310" s="131">
        <v>100</v>
      </c>
      <c r="G310" s="132"/>
      <c r="H310" s="132">
        <f t="shared" si="9"/>
        <v>0</v>
      </c>
    </row>
    <row r="311" spans="1:8" ht="22.5">
      <c r="A311" s="128">
        <f t="shared" si="8"/>
        <v>300</v>
      </c>
      <c r="B311" s="129" t="s">
        <v>23</v>
      </c>
      <c r="C311" s="130" t="s">
        <v>143</v>
      </c>
      <c r="D311" s="130" t="s">
        <v>24</v>
      </c>
      <c r="E311" s="130"/>
      <c r="F311" s="131">
        <v>100</v>
      </c>
      <c r="G311" s="132"/>
      <c r="H311" s="132">
        <f t="shared" si="9"/>
        <v>0</v>
      </c>
    </row>
    <row r="312" spans="1:8" ht="22.5">
      <c r="A312" s="128">
        <f t="shared" si="8"/>
        <v>301</v>
      </c>
      <c r="B312" s="129" t="s">
        <v>25</v>
      </c>
      <c r="C312" s="130" t="s">
        <v>143</v>
      </c>
      <c r="D312" s="130" t="s">
        <v>26</v>
      </c>
      <c r="E312" s="130"/>
      <c r="F312" s="131">
        <v>100</v>
      </c>
      <c r="G312" s="132"/>
      <c r="H312" s="132">
        <f t="shared" si="9"/>
        <v>0</v>
      </c>
    </row>
    <row r="313" spans="1:8">
      <c r="A313" s="128">
        <f t="shared" si="8"/>
        <v>302</v>
      </c>
      <c r="B313" s="129" t="s">
        <v>129</v>
      </c>
      <c r="C313" s="130" t="s">
        <v>143</v>
      </c>
      <c r="D313" s="130" t="s">
        <v>26</v>
      </c>
      <c r="E313" s="130" t="s">
        <v>130</v>
      </c>
      <c r="F313" s="131">
        <v>100</v>
      </c>
      <c r="G313" s="132"/>
      <c r="H313" s="132">
        <f t="shared" si="9"/>
        <v>0</v>
      </c>
    </row>
    <row r="314" spans="1:8">
      <c r="A314" s="128">
        <f t="shared" si="8"/>
        <v>303</v>
      </c>
      <c r="B314" s="129" t="s">
        <v>131</v>
      </c>
      <c r="C314" s="130" t="s">
        <v>143</v>
      </c>
      <c r="D314" s="130" t="s">
        <v>26</v>
      </c>
      <c r="E314" s="130" t="s">
        <v>132</v>
      </c>
      <c r="F314" s="131">
        <v>100</v>
      </c>
      <c r="G314" s="132"/>
      <c r="H314" s="132">
        <f t="shared" si="9"/>
        <v>0</v>
      </c>
    </row>
    <row r="315" spans="1:8" ht="78.75">
      <c r="A315" s="128">
        <f t="shared" si="8"/>
        <v>304</v>
      </c>
      <c r="B315" s="134" t="s">
        <v>144</v>
      </c>
      <c r="C315" s="130" t="s">
        <v>145</v>
      </c>
      <c r="D315" s="130"/>
      <c r="E315" s="130"/>
      <c r="F315" s="131">
        <v>6</v>
      </c>
      <c r="G315" s="132"/>
      <c r="H315" s="132">
        <f t="shared" si="9"/>
        <v>0</v>
      </c>
    </row>
    <row r="316" spans="1:8" ht="22.5">
      <c r="A316" s="128">
        <f t="shared" si="8"/>
        <v>305</v>
      </c>
      <c r="B316" s="129" t="s">
        <v>23</v>
      </c>
      <c r="C316" s="130" t="s">
        <v>145</v>
      </c>
      <c r="D316" s="130" t="s">
        <v>24</v>
      </c>
      <c r="E316" s="130"/>
      <c r="F316" s="131">
        <v>6</v>
      </c>
      <c r="G316" s="132"/>
      <c r="H316" s="132">
        <f t="shared" si="9"/>
        <v>0</v>
      </c>
    </row>
    <row r="317" spans="1:8" ht="22.5">
      <c r="A317" s="128">
        <f t="shared" si="8"/>
        <v>306</v>
      </c>
      <c r="B317" s="129" t="s">
        <v>25</v>
      </c>
      <c r="C317" s="130" t="s">
        <v>145</v>
      </c>
      <c r="D317" s="130" t="s">
        <v>26</v>
      </c>
      <c r="E317" s="130"/>
      <c r="F317" s="131">
        <v>6</v>
      </c>
      <c r="G317" s="132"/>
      <c r="H317" s="132">
        <f t="shared" si="9"/>
        <v>0</v>
      </c>
    </row>
    <row r="318" spans="1:8">
      <c r="A318" s="128">
        <f t="shared" si="8"/>
        <v>307</v>
      </c>
      <c r="B318" s="129" t="s">
        <v>129</v>
      </c>
      <c r="C318" s="130" t="s">
        <v>145</v>
      </c>
      <c r="D318" s="130" t="s">
        <v>26</v>
      </c>
      <c r="E318" s="130" t="s">
        <v>130</v>
      </c>
      <c r="F318" s="131">
        <v>6</v>
      </c>
      <c r="G318" s="132"/>
      <c r="H318" s="132">
        <f t="shared" si="9"/>
        <v>0</v>
      </c>
    </row>
    <row r="319" spans="1:8">
      <c r="A319" s="128">
        <f t="shared" si="8"/>
        <v>308</v>
      </c>
      <c r="B319" s="129" t="s">
        <v>131</v>
      </c>
      <c r="C319" s="130" t="s">
        <v>145</v>
      </c>
      <c r="D319" s="130" t="s">
        <v>26</v>
      </c>
      <c r="E319" s="130" t="s">
        <v>132</v>
      </c>
      <c r="F319" s="131">
        <v>6</v>
      </c>
      <c r="G319" s="132"/>
      <c r="H319" s="132">
        <f t="shared" si="9"/>
        <v>0</v>
      </c>
    </row>
    <row r="320" spans="1:8" ht="22.5">
      <c r="A320" s="128">
        <f t="shared" si="8"/>
        <v>309</v>
      </c>
      <c r="B320" s="129" t="s">
        <v>154</v>
      </c>
      <c r="C320" s="130" t="s">
        <v>155</v>
      </c>
      <c r="D320" s="130"/>
      <c r="E320" s="130"/>
      <c r="F320" s="131">
        <f>4699-150</f>
        <v>4549</v>
      </c>
      <c r="G320" s="132">
        <v>1557.1</v>
      </c>
      <c r="H320" s="132">
        <f t="shared" si="9"/>
        <v>34.229500989228399</v>
      </c>
    </row>
    <row r="321" spans="1:8" ht="78.75">
      <c r="A321" s="128">
        <f t="shared" si="8"/>
        <v>310</v>
      </c>
      <c r="B321" s="134" t="s">
        <v>156</v>
      </c>
      <c r="C321" s="130" t="s">
        <v>157</v>
      </c>
      <c r="D321" s="130"/>
      <c r="E321" s="130"/>
      <c r="F321" s="131">
        <f>4699-150</f>
        <v>4549</v>
      </c>
      <c r="G321" s="135">
        <v>1557.1</v>
      </c>
      <c r="H321" s="132">
        <f t="shared" si="9"/>
        <v>34.229500989228399</v>
      </c>
    </row>
    <row r="322" spans="1:8" ht="56.25">
      <c r="A322" s="128">
        <f t="shared" si="8"/>
        <v>311</v>
      </c>
      <c r="B322" s="129" t="s">
        <v>12</v>
      </c>
      <c r="C322" s="130" t="s">
        <v>157</v>
      </c>
      <c r="D322" s="130" t="s">
        <v>13</v>
      </c>
      <c r="E322" s="130"/>
      <c r="F322" s="131">
        <v>2401.9</v>
      </c>
      <c r="G322" s="135">
        <v>519.1</v>
      </c>
      <c r="H322" s="132">
        <f t="shared" si="9"/>
        <v>21.61205712144552</v>
      </c>
    </row>
    <row r="323" spans="1:8">
      <c r="A323" s="128">
        <f t="shared" si="8"/>
        <v>312</v>
      </c>
      <c r="B323" s="129" t="s">
        <v>14</v>
      </c>
      <c r="C323" s="130" t="s">
        <v>157</v>
      </c>
      <c r="D323" s="130" t="s">
        <v>15</v>
      </c>
      <c r="E323" s="130"/>
      <c r="F323" s="131">
        <v>2401.9</v>
      </c>
      <c r="G323" s="135">
        <v>519.1</v>
      </c>
      <c r="H323" s="132">
        <f t="shared" si="9"/>
        <v>21.61205712144552</v>
      </c>
    </row>
    <row r="324" spans="1:8">
      <c r="A324" s="128">
        <f t="shared" si="8"/>
        <v>313</v>
      </c>
      <c r="B324" s="129" t="s">
        <v>129</v>
      </c>
      <c r="C324" s="130" t="s">
        <v>157</v>
      </c>
      <c r="D324" s="130" t="s">
        <v>15</v>
      </c>
      <c r="E324" s="130" t="s">
        <v>130</v>
      </c>
      <c r="F324" s="131">
        <v>2401.9</v>
      </c>
      <c r="G324" s="135">
        <v>519.1</v>
      </c>
      <c r="H324" s="132">
        <f t="shared" si="9"/>
        <v>21.61205712144552</v>
      </c>
    </row>
    <row r="325" spans="1:8" ht="22.5">
      <c r="A325" s="128">
        <f t="shared" si="8"/>
        <v>314</v>
      </c>
      <c r="B325" s="129" t="s">
        <v>158</v>
      </c>
      <c r="C325" s="130" t="s">
        <v>157</v>
      </c>
      <c r="D325" s="130" t="s">
        <v>15</v>
      </c>
      <c r="E325" s="130" t="s">
        <v>159</v>
      </c>
      <c r="F325" s="131">
        <v>2401.9</v>
      </c>
      <c r="G325" s="135">
        <v>519.1</v>
      </c>
      <c r="H325" s="132">
        <f t="shared" si="9"/>
        <v>21.61205712144552</v>
      </c>
    </row>
    <row r="326" spans="1:8" ht="22.5">
      <c r="A326" s="128">
        <f t="shared" si="8"/>
        <v>315</v>
      </c>
      <c r="B326" s="129" t="s">
        <v>23</v>
      </c>
      <c r="C326" s="130" t="s">
        <v>157</v>
      </c>
      <c r="D326" s="130" t="s">
        <v>24</v>
      </c>
      <c r="E326" s="130"/>
      <c r="F326" s="131">
        <f>F327</f>
        <v>2147.1</v>
      </c>
      <c r="G326" s="135">
        <v>1038</v>
      </c>
      <c r="H326" s="132">
        <f t="shared" si="9"/>
        <v>48.344278328908764</v>
      </c>
    </row>
    <row r="327" spans="1:8" ht="22.5">
      <c r="A327" s="128">
        <f t="shared" si="8"/>
        <v>316</v>
      </c>
      <c r="B327" s="129" t="s">
        <v>25</v>
      </c>
      <c r="C327" s="130" t="s">
        <v>157</v>
      </c>
      <c r="D327" s="130" t="s">
        <v>26</v>
      </c>
      <c r="E327" s="130"/>
      <c r="F327" s="131">
        <f>F328</f>
        <v>2147.1</v>
      </c>
      <c r="G327" s="135">
        <v>1038</v>
      </c>
      <c r="H327" s="132">
        <f t="shared" si="9"/>
        <v>48.344278328908764</v>
      </c>
    </row>
    <row r="328" spans="1:8">
      <c r="A328" s="128">
        <f t="shared" si="8"/>
        <v>317</v>
      </c>
      <c r="B328" s="129" t="s">
        <v>129</v>
      </c>
      <c r="C328" s="130" t="s">
        <v>157</v>
      </c>
      <c r="D328" s="130" t="s">
        <v>26</v>
      </c>
      <c r="E328" s="130" t="s">
        <v>130</v>
      </c>
      <c r="F328" s="131">
        <f>F329</f>
        <v>2147.1</v>
      </c>
      <c r="G328" s="135">
        <v>1038</v>
      </c>
      <c r="H328" s="132">
        <f t="shared" si="9"/>
        <v>48.344278328908764</v>
      </c>
    </row>
    <row r="329" spans="1:8" ht="22.5">
      <c r="A329" s="128">
        <f t="shared" si="8"/>
        <v>318</v>
      </c>
      <c r="B329" s="129" t="s">
        <v>158</v>
      </c>
      <c r="C329" s="130" t="s">
        <v>157</v>
      </c>
      <c r="D329" s="130" t="s">
        <v>26</v>
      </c>
      <c r="E329" s="130" t="s">
        <v>159</v>
      </c>
      <c r="F329" s="131">
        <f>2297.1-150</f>
        <v>2147.1</v>
      </c>
      <c r="G329" s="135">
        <v>1038</v>
      </c>
      <c r="H329" s="132">
        <f t="shared" si="9"/>
        <v>48.344278328908764</v>
      </c>
    </row>
    <row r="330" spans="1:8">
      <c r="A330" s="128">
        <f t="shared" si="8"/>
        <v>319</v>
      </c>
      <c r="B330" s="129" t="s">
        <v>160</v>
      </c>
      <c r="C330" s="130" t="s">
        <v>161</v>
      </c>
      <c r="D330" s="130"/>
      <c r="E330" s="130"/>
      <c r="F330" s="131">
        <f>17225.3+150</f>
        <v>17375.3</v>
      </c>
      <c r="G330" s="132">
        <v>368.5</v>
      </c>
      <c r="H330" s="132">
        <f t="shared" si="9"/>
        <v>2.1208266907621738</v>
      </c>
    </row>
    <row r="331" spans="1:8" ht="78.75">
      <c r="A331" s="128">
        <f t="shared" si="8"/>
        <v>320</v>
      </c>
      <c r="B331" s="134" t="s">
        <v>678</v>
      </c>
      <c r="C331" s="130" t="s">
        <v>679</v>
      </c>
      <c r="D331" s="130"/>
      <c r="E331" s="130"/>
      <c r="F331" s="131">
        <v>15616</v>
      </c>
      <c r="G331" s="132"/>
      <c r="H331" s="132">
        <f t="shared" si="9"/>
        <v>0</v>
      </c>
    </row>
    <row r="332" spans="1:8">
      <c r="A332" s="128">
        <f t="shared" si="8"/>
        <v>321</v>
      </c>
      <c r="B332" s="129" t="s">
        <v>53</v>
      </c>
      <c r="C332" s="130" t="s">
        <v>679</v>
      </c>
      <c r="D332" s="130" t="s">
        <v>54</v>
      </c>
      <c r="E332" s="130"/>
      <c r="F332" s="131">
        <v>15616</v>
      </c>
      <c r="G332" s="132"/>
      <c r="H332" s="132">
        <f t="shared" si="9"/>
        <v>0</v>
      </c>
    </row>
    <row r="333" spans="1:8" ht="33.75">
      <c r="A333" s="128">
        <f t="shared" si="8"/>
        <v>322</v>
      </c>
      <c r="B333" s="129" t="s">
        <v>162</v>
      </c>
      <c r="C333" s="130" t="s">
        <v>679</v>
      </c>
      <c r="D333" s="130" t="s">
        <v>163</v>
      </c>
      <c r="E333" s="130"/>
      <c r="F333" s="131">
        <v>15616</v>
      </c>
      <c r="G333" s="132"/>
      <c r="H333" s="132">
        <f t="shared" si="9"/>
        <v>0</v>
      </c>
    </row>
    <row r="334" spans="1:8">
      <c r="A334" s="128">
        <f t="shared" ref="A334:A397" si="10">A333+1</f>
        <v>323</v>
      </c>
      <c r="B334" s="129" t="s">
        <v>129</v>
      </c>
      <c r="C334" s="130" t="s">
        <v>679</v>
      </c>
      <c r="D334" s="130" t="s">
        <v>163</v>
      </c>
      <c r="E334" s="130" t="s">
        <v>130</v>
      </c>
      <c r="F334" s="131">
        <v>15616</v>
      </c>
      <c r="G334" s="132"/>
      <c r="H334" s="132">
        <f t="shared" si="9"/>
        <v>0</v>
      </c>
    </row>
    <row r="335" spans="1:8">
      <c r="A335" s="128">
        <f t="shared" si="10"/>
        <v>324</v>
      </c>
      <c r="B335" s="129" t="s">
        <v>131</v>
      </c>
      <c r="C335" s="130" t="s">
        <v>679</v>
      </c>
      <c r="D335" s="130" t="s">
        <v>163</v>
      </c>
      <c r="E335" s="130" t="s">
        <v>132</v>
      </c>
      <c r="F335" s="131">
        <v>15616</v>
      </c>
      <c r="G335" s="132"/>
      <c r="H335" s="132">
        <f t="shared" si="9"/>
        <v>0</v>
      </c>
    </row>
    <row r="336" spans="1:8" ht="78.75">
      <c r="A336" s="128">
        <f t="shared" si="10"/>
        <v>325</v>
      </c>
      <c r="B336" s="134" t="s">
        <v>164</v>
      </c>
      <c r="C336" s="130" t="s">
        <v>165</v>
      </c>
      <c r="D336" s="130"/>
      <c r="E336" s="130"/>
      <c r="F336" s="131">
        <f>F337</f>
        <v>600</v>
      </c>
      <c r="G336" s="132">
        <v>150</v>
      </c>
      <c r="H336" s="132">
        <f t="shared" si="9"/>
        <v>25</v>
      </c>
    </row>
    <row r="337" spans="1:8" ht="22.5">
      <c r="A337" s="128">
        <f t="shared" si="10"/>
        <v>326</v>
      </c>
      <c r="B337" s="129" t="s">
        <v>23</v>
      </c>
      <c r="C337" s="130" t="s">
        <v>165</v>
      </c>
      <c r="D337" s="130" t="s">
        <v>24</v>
      </c>
      <c r="E337" s="130"/>
      <c r="F337" s="131">
        <f>F338</f>
        <v>600</v>
      </c>
      <c r="G337" s="132">
        <v>150</v>
      </c>
      <c r="H337" s="132">
        <f t="shared" si="9"/>
        <v>25</v>
      </c>
    </row>
    <row r="338" spans="1:8" ht="22.5">
      <c r="A338" s="128">
        <f t="shared" si="10"/>
        <v>327</v>
      </c>
      <c r="B338" s="129" t="s">
        <v>25</v>
      </c>
      <c r="C338" s="130" t="s">
        <v>165</v>
      </c>
      <c r="D338" s="130" t="s">
        <v>26</v>
      </c>
      <c r="E338" s="130"/>
      <c r="F338" s="131">
        <f>F339</f>
        <v>600</v>
      </c>
      <c r="G338" s="132">
        <v>150</v>
      </c>
      <c r="H338" s="132">
        <f t="shared" si="9"/>
        <v>25</v>
      </c>
    </row>
    <row r="339" spans="1:8">
      <c r="A339" s="128">
        <f t="shared" si="10"/>
        <v>328</v>
      </c>
      <c r="B339" s="129" t="s">
        <v>129</v>
      </c>
      <c r="C339" s="130" t="s">
        <v>165</v>
      </c>
      <c r="D339" s="130" t="s">
        <v>26</v>
      </c>
      <c r="E339" s="130" t="s">
        <v>130</v>
      </c>
      <c r="F339" s="131">
        <f>F340</f>
        <v>600</v>
      </c>
      <c r="G339" s="132">
        <v>150</v>
      </c>
      <c r="H339" s="132">
        <f t="shared" si="9"/>
        <v>25</v>
      </c>
    </row>
    <row r="340" spans="1:8" ht="22.5">
      <c r="A340" s="128">
        <f t="shared" si="10"/>
        <v>329</v>
      </c>
      <c r="B340" s="129" t="s">
        <v>158</v>
      </c>
      <c r="C340" s="130" t="s">
        <v>165</v>
      </c>
      <c r="D340" s="130" t="s">
        <v>26</v>
      </c>
      <c r="E340" s="130" t="s">
        <v>159</v>
      </c>
      <c r="F340" s="131">
        <f>450+150</f>
        <v>600</v>
      </c>
      <c r="G340" s="132">
        <v>150</v>
      </c>
      <c r="H340" s="132">
        <f t="shared" si="9"/>
        <v>25</v>
      </c>
    </row>
    <row r="341" spans="1:8" ht="78.75">
      <c r="A341" s="128">
        <f t="shared" si="10"/>
        <v>330</v>
      </c>
      <c r="B341" s="134" t="s">
        <v>680</v>
      </c>
      <c r="C341" s="130" t="s">
        <v>681</v>
      </c>
      <c r="D341" s="130"/>
      <c r="E341" s="130"/>
      <c r="F341" s="131">
        <v>30</v>
      </c>
      <c r="G341" s="132">
        <v>30</v>
      </c>
      <c r="H341" s="132">
        <f t="shared" si="9"/>
        <v>100</v>
      </c>
    </row>
    <row r="342" spans="1:8" ht="22.5">
      <c r="A342" s="128">
        <f t="shared" si="10"/>
        <v>331</v>
      </c>
      <c r="B342" s="129" t="s">
        <v>23</v>
      </c>
      <c r="C342" s="130" t="s">
        <v>681</v>
      </c>
      <c r="D342" s="130" t="s">
        <v>24</v>
      </c>
      <c r="E342" s="130"/>
      <c r="F342" s="131">
        <v>30</v>
      </c>
      <c r="G342" s="132">
        <v>30</v>
      </c>
      <c r="H342" s="132">
        <f t="shared" si="9"/>
        <v>100</v>
      </c>
    </row>
    <row r="343" spans="1:8" ht="22.5">
      <c r="A343" s="128">
        <f t="shared" si="10"/>
        <v>332</v>
      </c>
      <c r="B343" s="129" t="s">
        <v>25</v>
      </c>
      <c r="C343" s="130" t="s">
        <v>681</v>
      </c>
      <c r="D343" s="130" t="s">
        <v>26</v>
      </c>
      <c r="E343" s="130"/>
      <c r="F343" s="131">
        <v>30</v>
      </c>
      <c r="G343" s="132">
        <v>30</v>
      </c>
      <c r="H343" s="132">
        <f t="shared" si="9"/>
        <v>100</v>
      </c>
    </row>
    <row r="344" spans="1:8">
      <c r="A344" s="128">
        <f t="shared" si="10"/>
        <v>333</v>
      </c>
      <c r="B344" s="129" t="s">
        <v>129</v>
      </c>
      <c r="C344" s="130" t="s">
        <v>681</v>
      </c>
      <c r="D344" s="130" t="s">
        <v>26</v>
      </c>
      <c r="E344" s="130" t="s">
        <v>130</v>
      </c>
      <c r="F344" s="131">
        <v>30</v>
      </c>
      <c r="G344" s="132">
        <v>30</v>
      </c>
      <c r="H344" s="132">
        <f t="shared" si="9"/>
        <v>100</v>
      </c>
    </row>
    <row r="345" spans="1:8">
      <c r="A345" s="128">
        <f t="shared" si="10"/>
        <v>334</v>
      </c>
      <c r="B345" s="129" t="s">
        <v>131</v>
      </c>
      <c r="C345" s="130" t="s">
        <v>681</v>
      </c>
      <c r="D345" s="130" t="s">
        <v>26</v>
      </c>
      <c r="E345" s="130" t="s">
        <v>132</v>
      </c>
      <c r="F345" s="131">
        <v>30</v>
      </c>
      <c r="G345" s="132">
        <v>30</v>
      </c>
      <c r="H345" s="132">
        <f t="shared" si="9"/>
        <v>100</v>
      </c>
    </row>
    <row r="346" spans="1:8" ht="90">
      <c r="A346" s="128">
        <f t="shared" si="10"/>
        <v>335</v>
      </c>
      <c r="B346" s="134" t="s">
        <v>682</v>
      </c>
      <c r="C346" s="130" t="s">
        <v>683</v>
      </c>
      <c r="D346" s="130"/>
      <c r="E346" s="130"/>
      <c r="F346" s="131">
        <v>188.5</v>
      </c>
      <c r="G346" s="132">
        <v>188.5</v>
      </c>
      <c r="H346" s="132">
        <f t="shared" si="9"/>
        <v>100</v>
      </c>
    </row>
    <row r="347" spans="1:8" ht="22.5">
      <c r="A347" s="128">
        <f t="shared" si="10"/>
        <v>336</v>
      </c>
      <c r="B347" s="129" t="s">
        <v>23</v>
      </c>
      <c r="C347" s="130" t="s">
        <v>683</v>
      </c>
      <c r="D347" s="130" t="s">
        <v>24</v>
      </c>
      <c r="E347" s="130"/>
      <c r="F347" s="131">
        <v>188.5</v>
      </c>
      <c r="G347" s="132">
        <v>188.5</v>
      </c>
      <c r="H347" s="132">
        <f t="shared" si="9"/>
        <v>100</v>
      </c>
    </row>
    <row r="348" spans="1:8" ht="22.5">
      <c r="A348" s="128">
        <f t="shared" si="10"/>
        <v>337</v>
      </c>
      <c r="B348" s="129" t="s">
        <v>25</v>
      </c>
      <c r="C348" s="130" t="s">
        <v>683</v>
      </c>
      <c r="D348" s="130" t="s">
        <v>26</v>
      </c>
      <c r="E348" s="130"/>
      <c r="F348" s="131">
        <v>188.5</v>
      </c>
      <c r="G348" s="132">
        <v>188.5</v>
      </c>
      <c r="H348" s="132">
        <f t="shared" si="9"/>
        <v>100</v>
      </c>
    </row>
    <row r="349" spans="1:8">
      <c r="A349" s="128">
        <f t="shared" si="10"/>
        <v>338</v>
      </c>
      <c r="B349" s="129" t="s">
        <v>8</v>
      </c>
      <c r="C349" s="130" t="s">
        <v>683</v>
      </c>
      <c r="D349" s="130" t="s">
        <v>26</v>
      </c>
      <c r="E349" s="130" t="s">
        <v>9</v>
      </c>
      <c r="F349" s="131">
        <v>188.5</v>
      </c>
      <c r="G349" s="132">
        <v>188.5</v>
      </c>
      <c r="H349" s="132">
        <f t="shared" si="9"/>
        <v>100</v>
      </c>
    </row>
    <row r="350" spans="1:8">
      <c r="A350" s="128">
        <f t="shared" si="10"/>
        <v>339</v>
      </c>
      <c r="B350" s="129" t="s">
        <v>43</v>
      </c>
      <c r="C350" s="130" t="s">
        <v>683</v>
      </c>
      <c r="D350" s="130" t="s">
        <v>26</v>
      </c>
      <c r="E350" s="130" t="s">
        <v>20</v>
      </c>
      <c r="F350" s="131">
        <v>188.5</v>
      </c>
      <c r="G350" s="132">
        <v>188.5</v>
      </c>
      <c r="H350" s="132">
        <f t="shared" ref="H350:H413" si="11">G350/F350*100</f>
        <v>100</v>
      </c>
    </row>
    <row r="351" spans="1:8" ht="90">
      <c r="A351" s="128">
        <f t="shared" si="10"/>
        <v>340</v>
      </c>
      <c r="B351" s="134" t="s">
        <v>684</v>
      </c>
      <c r="C351" s="130" t="s">
        <v>685</v>
      </c>
      <c r="D351" s="130"/>
      <c r="E351" s="130"/>
      <c r="F351" s="131">
        <v>117</v>
      </c>
      <c r="G351" s="132"/>
      <c r="H351" s="132">
        <f t="shared" si="11"/>
        <v>0</v>
      </c>
    </row>
    <row r="352" spans="1:8" ht="22.5">
      <c r="A352" s="128">
        <f t="shared" si="10"/>
        <v>341</v>
      </c>
      <c r="B352" s="129" t="s">
        <v>23</v>
      </c>
      <c r="C352" s="130" t="s">
        <v>685</v>
      </c>
      <c r="D352" s="130" t="s">
        <v>24</v>
      </c>
      <c r="E352" s="130"/>
      <c r="F352" s="131">
        <v>117</v>
      </c>
      <c r="G352" s="132"/>
      <c r="H352" s="132">
        <f t="shared" si="11"/>
        <v>0</v>
      </c>
    </row>
    <row r="353" spans="1:10" ht="22.5">
      <c r="A353" s="128">
        <f t="shared" si="10"/>
        <v>342</v>
      </c>
      <c r="B353" s="129" t="s">
        <v>25</v>
      </c>
      <c r="C353" s="130" t="s">
        <v>685</v>
      </c>
      <c r="D353" s="130" t="s">
        <v>26</v>
      </c>
      <c r="E353" s="130"/>
      <c r="F353" s="131">
        <v>117</v>
      </c>
      <c r="G353" s="132"/>
      <c r="H353" s="132">
        <f t="shared" si="11"/>
        <v>0</v>
      </c>
    </row>
    <row r="354" spans="1:10">
      <c r="A354" s="128">
        <f t="shared" si="10"/>
        <v>343</v>
      </c>
      <c r="B354" s="129" t="s">
        <v>8</v>
      </c>
      <c r="C354" s="130" t="s">
        <v>685</v>
      </c>
      <c r="D354" s="130" t="s">
        <v>26</v>
      </c>
      <c r="E354" s="130" t="s">
        <v>9</v>
      </c>
      <c r="F354" s="131">
        <v>117</v>
      </c>
      <c r="G354" s="132"/>
      <c r="H354" s="132">
        <f t="shared" si="11"/>
        <v>0</v>
      </c>
    </row>
    <row r="355" spans="1:10">
      <c r="A355" s="128">
        <f t="shared" si="10"/>
        <v>344</v>
      </c>
      <c r="B355" s="129" t="s">
        <v>43</v>
      </c>
      <c r="C355" s="130" t="s">
        <v>685</v>
      </c>
      <c r="D355" s="130" t="s">
        <v>26</v>
      </c>
      <c r="E355" s="130" t="s">
        <v>20</v>
      </c>
      <c r="F355" s="131">
        <v>117</v>
      </c>
      <c r="G355" s="132"/>
      <c r="H355" s="132">
        <f t="shared" si="11"/>
        <v>0</v>
      </c>
    </row>
    <row r="356" spans="1:10" ht="67.5">
      <c r="A356" s="128">
        <f t="shared" si="10"/>
        <v>345</v>
      </c>
      <c r="B356" s="129" t="s">
        <v>686</v>
      </c>
      <c r="C356" s="130" t="s">
        <v>687</v>
      </c>
      <c r="D356" s="130"/>
      <c r="E356" s="130"/>
      <c r="F356" s="131">
        <v>823.8</v>
      </c>
      <c r="G356" s="132"/>
      <c r="H356" s="132">
        <f t="shared" si="11"/>
        <v>0</v>
      </c>
    </row>
    <row r="357" spans="1:10" ht="22.5">
      <c r="A357" s="128">
        <f t="shared" si="10"/>
        <v>346</v>
      </c>
      <c r="B357" s="129" t="s">
        <v>23</v>
      </c>
      <c r="C357" s="130" t="s">
        <v>687</v>
      </c>
      <c r="D357" s="130" t="s">
        <v>24</v>
      </c>
      <c r="E357" s="130"/>
      <c r="F357" s="131">
        <v>823.8</v>
      </c>
      <c r="G357" s="132"/>
      <c r="H357" s="132">
        <f t="shared" si="11"/>
        <v>0</v>
      </c>
    </row>
    <row r="358" spans="1:10" ht="22.5">
      <c r="A358" s="128">
        <f t="shared" si="10"/>
        <v>347</v>
      </c>
      <c r="B358" s="129" t="s">
        <v>25</v>
      </c>
      <c r="C358" s="130" t="s">
        <v>687</v>
      </c>
      <c r="D358" s="130" t="s">
        <v>26</v>
      </c>
      <c r="E358" s="130"/>
      <c r="F358" s="131">
        <v>823.8</v>
      </c>
      <c r="G358" s="132"/>
      <c r="H358" s="132">
        <f t="shared" si="11"/>
        <v>0</v>
      </c>
    </row>
    <row r="359" spans="1:10">
      <c r="A359" s="128">
        <f t="shared" si="10"/>
        <v>348</v>
      </c>
      <c r="B359" s="129" t="s">
        <v>129</v>
      </c>
      <c r="C359" s="130" t="s">
        <v>687</v>
      </c>
      <c r="D359" s="130" t="s">
        <v>26</v>
      </c>
      <c r="E359" s="130" t="s">
        <v>130</v>
      </c>
      <c r="F359" s="131">
        <v>823.8</v>
      </c>
      <c r="G359" s="132"/>
      <c r="H359" s="132">
        <f t="shared" si="11"/>
        <v>0</v>
      </c>
    </row>
    <row r="360" spans="1:10">
      <c r="A360" s="128">
        <f t="shared" si="10"/>
        <v>349</v>
      </c>
      <c r="B360" s="129" t="s">
        <v>131</v>
      </c>
      <c r="C360" s="130" t="s">
        <v>687</v>
      </c>
      <c r="D360" s="130" t="s">
        <v>26</v>
      </c>
      <c r="E360" s="130" t="s">
        <v>132</v>
      </c>
      <c r="F360" s="131">
        <v>823.8</v>
      </c>
      <c r="G360" s="132"/>
      <c r="H360" s="132">
        <f t="shared" si="11"/>
        <v>0</v>
      </c>
    </row>
    <row r="361" spans="1:10" ht="48">
      <c r="A361" s="136">
        <f t="shared" si="10"/>
        <v>350</v>
      </c>
      <c r="B361" s="124" t="s">
        <v>166</v>
      </c>
      <c r="C361" s="123" t="s">
        <v>167</v>
      </c>
      <c r="D361" s="123"/>
      <c r="E361" s="123"/>
      <c r="F361" s="125">
        <v>1362.6</v>
      </c>
      <c r="G361" s="126">
        <v>12.8</v>
      </c>
      <c r="H361" s="126">
        <f t="shared" si="11"/>
        <v>0.93938059591956569</v>
      </c>
      <c r="I361" s="127"/>
      <c r="J361" s="127"/>
    </row>
    <row r="362" spans="1:10" ht="33.75">
      <c r="A362" s="128">
        <f t="shared" si="10"/>
        <v>351</v>
      </c>
      <c r="B362" s="129" t="s">
        <v>168</v>
      </c>
      <c r="C362" s="130" t="s">
        <v>169</v>
      </c>
      <c r="D362" s="130"/>
      <c r="E362" s="130"/>
      <c r="F362" s="131">
        <v>1352.6</v>
      </c>
      <c r="G362" s="132">
        <v>12.8</v>
      </c>
      <c r="H362" s="132">
        <f t="shared" si="11"/>
        <v>0.94632559515008141</v>
      </c>
    </row>
    <row r="363" spans="1:10" ht="78.75">
      <c r="A363" s="128">
        <f t="shared" si="10"/>
        <v>352</v>
      </c>
      <c r="B363" s="134" t="s">
        <v>174</v>
      </c>
      <c r="C363" s="130" t="s">
        <v>175</v>
      </c>
      <c r="D363" s="130"/>
      <c r="E363" s="130"/>
      <c r="F363" s="131">
        <v>40</v>
      </c>
      <c r="G363" s="132"/>
      <c r="H363" s="132">
        <f t="shared" si="11"/>
        <v>0</v>
      </c>
    </row>
    <row r="364" spans="1:10" ht="22.5">
      <c r="A364" s="128">
        <f t="shared" si="10"/>
        <v>353</v>
      </c>
      <c r="B364" s="129" t="s">
        <v>23</v>
      </c>
      <c r="C364" s="130" t="s">
        <v>175</v>
      </c>
      <c r="D364" s="130" t="s">
        <v>24</v>
      </c>
      <c r="E364" s="130"/>
      <c r="F364" s="131">
        <v>40</v>
      </c>
      <c r="G364" s="132"/>
      <c r="H364" s="132">
        <f t="shared" si="11"/>
        <v>0</v>
      </c>
    </row>
    <row r="365" spans="1:10" ht="22.5">
      <c r="A365" s="128">
        <f t="shared" si="10"/>
        <v>354</v>
      </c>
      <c r="B365" s="129" t="s">
        <v>25</v>
      </c>
      <c r="C365" s="130" t="s">
        <v>175</v>
      </c>
      <c r="D365" s="130" t="s">
        <v>26</v>
      </c>
      <c r="E365" s="130"/>
      <c r="F365" s="131">
        <v>40</v>
      </c>
      <c r="G365" s="132"/>
      <c r="H365" s="132">
        <f t="shared" si="11"/>
        <v>0</v>
      </c>
    </row>
    <row r="366" spans="1:10">
      <c r="A366" s="128">
        <f t="shared" si="10"/>
        <v>355</v>
      </c>
      <c r="B366" s="129" t="s">
        <v>146</v>
      </c>
      <c r="C366" s="130" t="s">
        <v>175</v>
      </c>
      <c r="D366" s="130" t="s">
        <v>26</v>
      </c>
      <c r="E366" s="130" t="s">
        <v>147</v>
      </c>
      <c r="F366" s="131">
        <v>40</v>
      </c>
      <c r="G366" s="132"/>
      <c r="H366" s="132">
        <f t="shared" si="11"/>
        <v>0</v>
      </c>
    </row>
    <row r="367" spans="1:10" ht="45">
      <c r="A367" s="128">
        <f t="shared" si="10"/>
        <v>356</v>
      </c>
      <c r="B367" s="129" t="s">
        <v>148</v>
      </c>
      <c r="C367" s="130" t="s">
        <v>175</v>
      </c>
      <c r="D367" s="130" t="s">
        <v>26</v>
      </c>
      <c r="E367" s="130" t="s">
        <v>149</v>
      </c>
      <c r="F367" s="131">
        <v>40</v>
      </c>
      <c r="G367" s="132"/>
      <c r="H367" s="132">
        <f t="shared" si="11"/>
        <v>0</v>
      </c>
    </row>
    <row r="368" spans="1:10" ht="101.25">
      <c r="A368" s="128">
        <f t="shared" si="10"/>
        <v>357</v>
      </c>
      <c r="B368" s="134" t="s">
        <v>176</v>
      </c>
      <c r="C368" s="130" t="s">
        <v>177</v>
      </c>
      <c r="D368" s="130"/>
      <c r="E368" s="130"/>
      <c r="F368" s="131">
        <v>832.6</v>
      </c>
      <c r="G368" s="132"/>
      <c r="H368" s="132">
        <f t="shared" si="11"/>
        <v>0</v>
      </c>
    </row>
    <row r="369" spans="1:8" ht="22.5">
      <c r="A369" s="128">
        <f t="shared" si="10"/>
        <v>358</v>
      </c>
      <c r="B369" s="129" t="s">
        <v>23</v>
      </c>
      <c r="C369" s="130" t="s">
        <v>177</v>
      </c>
      <c r="D369" s="130" t="s">
        <v>24</v>
      </c>
      <c r="E369" s="130"/>
      <c r="F369" s="131">
        <v>832.6</v>
      </c>
      <c r="G369" s="132"/>
      <c r="H369" s="132">
        <f t="shared" si="11"/>
        <v>0</v>
      </c>
    </row>
    <row r="370" spans="1:8" ht="22.5">
      <c r="A370" s="128">
        <f t="shared" si="10"/>
        <v>359</v>
      </c>
      <c r="B370" s="129" t="s">
        <v>25</v>
      </c>
      <c r="C370" s="130" t="s">
        <v>177</v>
      </c>
      <c r="D370" s="130" t="s">
        <v>26</v>
      </c>
      <c r="E370" s="130"/>
      <c r="F370" s="131">
        <v>832.6</v>
      </c>
      <c r="G370" s="132"/>
      <c r="H370" s="132">
        <f t="shared" si="11"/>
        <v>0</v>
      </c>
    </row>
    <row r="371" spans="1:8">
      <c r="A371" s="128">
        <f t="shared" si="10"/>
        <v>360</v>
      </c>
      <c r="B371" s="129" t="s">
        <v>170</v>
      </c>
      <c r="C371" s="130" t="s">
        <v>177</v>
      </c>
      <c r="D371" s="130" t="s">
        <v>26</v>
      </c>
      <c r="E371" s="130" t="s">
        <v>171</v>
      </c>
      <c r="F371" s="131">
        <v>832.6</v>
      </c>
      <c r="G371" s="132"/>
      <c r="H371" s="132">
        <f t="shared" si="11"/>
        <v>0</v>
      </c>
    </row>
    <row r="372" spans="1:8">
      <c r="A372" s="128">
        <f t="shared" si="10"/>
        <v>361</v>
      </c>
      <c r="B372" s="129" t="s">
        <v>172</v>
      </c>
      <c r="C372" s="130" t="s">
        <v>177</v>
      </c>
      <c r="D372" s="130" t="s">
        <v>26</v>
      </c>
      <c r="E372" s="130" t="s">
        <v>173</v>
      </c>
      <c r="F372" s="131">
        <v>832.6</v>
      </c>
      <c r="G372" s="132"/>
      <c r="H372" s="132">
        <f t="shared" si="11"/>
        <v>0</v>
      </c>
    </row>
    <row r="373" spans="1:8" ht="101.25">
      <c r="A373" s="128">
        <f t="shared" si="10"/>
        <v>362</v>
      </c>
      <c r="B373" s="134" t="s">
        <v>688</v>
      </c>
      <c r="C373" s="130" t="s">
        <v>180</v>
      </c>
      <c r="D373" s="130"/>
      <c r="E373" s="130"/>
      <c r="F373" s="131">
        <v>30</v>
      </c>
      <c r="G373" s="132">
        <v>12.8</v>
      </c>
      <c r="H373" s="132">
        <f t="shared" si="11"/>
        <v>42.666666666666671</v>
      </c>
    </row>
    <row r="374" spans="1:8" ht="22.5">
      <c r="A374" s="128">
        <f t="shared" si="10"/>
        <v>363</v>
      </c>
      <c r="B374" s="129" t="s">
        <v>23</v>
      </c>
      <c r="C374" s="130" t="s">
        <v>180</v>
      </c>
      <c r="D374" s="130" t="s">
        <v>24</v>
      </c>
      <c r="E374" s="130"/>
      <c r="F374" s="131">
        <v>30</v>
      </c>
      <c r="G374" s="132">
        <v>12.8</v>
      </c>
      <c r="H374" s="132">
        <f t="shared" si="11"/>
        <v>42.666666666666671</v>
      </c>
    </row>
    <row r="375" spans="1:8" ht="22.5">
      <c r="A375" s="128">
        <f t="shared" si="10"/>
        <v>364</v>
      </c>
      <c r="B375" s="129" t="s">
        <v>25</v>
      </c>
      <c r="C375" s="130" t="s">
        <v>180</v>
      </c>
      <c r="D375" s="130" t="s">
        <v>26</v>
      </c>
      <c r="E375" s="130"/>
      <c r="F375" s="131">
        <v>30</v>
      </c>
      <c r="G375" s="132">
        <v>12.8</v>
      </c>
      <c r="H375" s="132">
        <f t="shared" si="11"/>
        <v>42.666666666666671</v>
      </c>
    </row>
    <row r="376" spans="1:8">
      <c r="A376" s="128">
        <f t="shared" si="10"/>
        <v>365</v>
      </c>
      <c r="B376" s="129" t="s">
        <v>170</v>
      </c>
      <c r="C376" s="130" t="s">
        <v>180</v>
      </c>
      <c r="D376" s="130" t="s">
        <v>26</v>
      </c>
      <c r="E376" s="130" t="s">
        <v>171</v>
      </c>
      <c r="F376" s="131">
        <v>30</v>
      </c>
      <c r="G376" s="132">
        <v>12.8</v>
      </c>
      <c r="H376" s="132">
        <f t="shared" si="11"/>
        <v>42.666666666666671</v>
      </c>
    </row>
    <row r="377" spans="1:8">
      <c r="A377" s="128">
        <f t="shared" si="10"/>
        <v>366</v>
      </c>
      <c r="B377" s="129" t="s">
        <v>172</v>
      </c>
      <c r="C377" s="130" t="s">
        <v>180</v>
      </c>
      <c r="D377" s="130" t="s">
        <v>26</v>
      </c>
      <c r="E377" s="130" t="s">
        <v>173</v>
      </c>
      <c r="F377" s="131">
        <v>30</v>
      </c>
      <c r="G377" s="132">
        <v>12.8</v>
      </c>
      <c r="H377" s="132">
        <f t="shared" si="11"/>
        <v>42.666666666666671</v>
      </c>
    </row>
    <row r="378" spans="1:8" ht="90">
      <c r="A378" s="128">
        <f t="shared" si="10"/>
        <v>367</v>
      </c>
      <c r="B378" s="134" t="s">
        <v>181</v>
      </c>
      <c r="C378" s="130" t="s">
        <v>182</v>
      </c>
      <c r="D378" s="130"/>
      <c r="E378" s="130"/>
      <c r="F378" s="131">
        <v>450</v>
      </c>
      <c r="G378" s="132"/>
      <c r="H378" s="132">
        <f t="shared" si="11"/>
        <v>0</v>
      </c>
    </row>
    <row r="379" spans="1:8" ht="22.5">
      <c r="A379" s="128">
        <f t="shared" si="10"/>
        <v>368</v>
      </c>
      <c r="B379" s="129" t="s">
        <v>23</v>
      </c>
      <c r="C379" s="130" t="s">
        <v>182</v>
      </c>
      <c r="D379" s="130" t="s">
        <v>24</v>
      </c>
      <c r="E379" s="130"/>
      <c r="F379" s="131">
        <v>450</v>
      </c>
      <c r="G379" s="132"/>
      <c r="H379" s="132">
        <f t="shared" si="11"/>
        <v>0</v>
      </c>
    </row>
    <row r="380" spans="1:8" ht="22.5">
      <c r="A380" s="128">
        <f t="shared" si="10"/>
        <v>369</v>
      </c>
      <c r="B380" s="129" t="s">
        <v>25</v>
      </c>
      <c r="C380" s="130" t="s">
        <v>182</v>
      </c>
      <c r="D380" s="130" t="s">
        <v>26</v>
      </c>
      <c r="E380" s="130"/>
      <c r="F380" s="131">
        <v>450</v>
      </c>
      <c r="G380" s="132"/>
      <c r="H380" s="132">
        <f t="shared" si="11"/>
        <v>0</v>
      </c>
    </row>
    <row r="381" spans="1:8">
      <c r="A381" s="128">
        <f t="shared" si="10"/>
        <v>370</v>
      </c>
      <c r="B381" s="129" t="s">
        <v>146</v>
      </c>
      <c r="C381" s="130" t="s">
        <v>182</v>
      </c>
      <c r="D381" s="130" t="s">
        <v>26</v>
      </c>
      <c r="E381" s="130" t="s">
        <v>147</v>
      </c>
      <c r="F381" s="131">
        <v>450</v>
      </c>
      <c r="G381" s="132"/>
      <c r="H381" s="132">
        <f t="shared" si="11"/>
        <v>0</v>
      </c>
    </row>
    <row r="382" spans="1:8">
      <c r="A382" s="128">
        <f t="shared" si="10"/>
        <v>371</v>
      </c>
      <c r="B382" s="129" t="s">
        <v>363</v>
      </c>
      <c r="C382" s="130" t="s">
        <v>182</v>
      </c>
      <c r="D382" s="130" t="s">
        <v>26</v>
      </c>
      <c r="E382" s="130" t="s">
        <v>364</v>
      </c>
      <c r="F382" s="131">
        <v>450</v>
      </c>
      <c r="G382" s="132"/>
      <c r="H382" s="132">
        <f t="shared" si="11"/>
        <v>0</v>
      </c>
    </row>
    <row r="383" spans="1:8" ht="33.75">
      <c r="A383" s="128">
        <f t="shared" si="10"/>
        <v>372</v>
      </c>
      <c r="B383" s="129" t="s">
        <v>689</v>
      </c>
      <c r="C383" s="130" t="s">
        <v>183</v>
      </c>
      <c r="D383" s="130"/>
      <c r="E383" s="130"/>
      <c r="F383" s="131">
        <v>10</v>
      </c>
      <c r="G383" s="132"/>
      <c r="H383" s="132">
        <f t="shared" si="11"/>
        <v>0</v>
      </c>
    </row>
    <row r="384" spans="1:8" ht="78.75">
      <c r="A384" s="128">
        <f t="shared" si="10"/>
        <v>373</v>
      </c>
      <c r="B384" s="134" t="s">
        <v>690</v>
      </c>
      <c r="C384" s="130" t="s">
        <v>184</v>
      </c>
      <c r="D384" s="130"/>
      <c r="E384" s="130"/>
      <c r="F384" s="131">
        <v>10</v>
      </c>
      <c r="G384" s="132"/>
      <c r="H384" s="132">
        <f t="shared" si="11"/>
        <v>0</v>
      </c>
    </row>
    <row r="385" spans="1:10" ht="22.5">
      <c r="A385" s="128">
        <f t="shared" si="10"/>
        <v>374</v>
      </c>
      <c r="B385" s="129" t="s">
        <v>23</v>
      </c>
      <c r="C385" s="130" t="s">
        <v>184</v>
      </c>
      <c r="D385" s="130" t="s">
        <v>24</v>
      </c>
      <c r="E385" s="130"/>
      <c r="F385" s="131">
        <v>10</v>
      </c>
      <c r="G385" s="132"/>
      <c r="H385" s="132">
        <f t="shared" si="11"/>
        <v>0</v>
      </c>
    </row>
    <row r="386" spans="1:10" ht="22.5">
      <c r="A386" s="128">
        <f t="shared" si="10"/>
        <v>375</v>
      </c>
      <c r="B386" s="129" t="s">
        <v>25</v>
      </c>
      <c r="C386" s="130" t="s">
        <v>184</v>
      </c>
      <c r="D386" s="130" t="s">
        <v>26</v>
      </c>
      <c r="E386" s="130"/>
      <c r="F386" s="131">
        <v>10</v>
      </c>
      <c r="G386" s="132"/>
      <c r="H386" s="132">
        <f t="shared" si="11"/>
        <v>0</v>
      </c>
    </row>
    <row r="387" spans="1:10">
      <c r="A387" s="128">
        <f t="shared" si="10"/>
        <v>376</v>
      </c>
      <c r="B387" s="129" t="s">
        <v>146</v>
      </c>
      <c r="C387" s="130" t="s">
        <v>184</v>
      </c>
      <c r="D387" s="130" t="s">
        <v>26</v>
      </c>
      <c r="E387" s="130" t="s">
        <v>147</v>
      </c>
      <c r="F387" s="131">
        <v>10</v>
      </c>
      <c r="G387" s="132"/>
      <c r="H387" s="132">
        <f t="shared" si="11"/>
        <v>0</v>
      </c>
    </row>
    <row r="388" spans="1:10" ht="45">
      <c r="A388" s="128">
        <f t="shared" si="10"/>
        <v>377</v>
      </c>
      <c r="B388" s="129" t="s">
        <v>148</v>
      </c>
      <c r="C388" s="130" t="s">
        <v>184</v>
      </c>
      <c r="D388" s="130" t="s">
        <v>26</v>
      </c>
      <c r="E388" s="130" t="s">
        <v>149</v>
      </c>
      <c r="F388" s="131">
        <v>10</v>
      </c>
      <c r="G388" s="132"/>
      <c r="H388" s="132">
        <f t="shared" si="11"/>
        <v>0</v>
      </c>
    </row>
    <row r="389" spans="1:10" ht="24">
      <c r="A389" s="136">
        <f t="shared" si="10"/>
        <v>378</v>
      </c>
      <c r="B389" s="124" t="s">
        <v>185</v>
      </c>
      <c r="C389" s="123" t="s">
        <v>186</v>
      </c>
      <c r="D389" s="123"/>
      <c r="E389" s="123"/>
      <c r="F389" s="125">
        <v>1000</v>
      </c>
      <c r="G389" s="132"/>
      <c r="H389" s="132">
        <f t="shared" si="11"/>
        <v>0</v>
      </c>
      <c r="I389" s="127"/>
      <c r="J389" s="127"/>
    </row>
    <row r="390" spans="1:10">
      <c r="A390" s="128">
        <f t="shared" si="10"/>
        <v>379</v>
      </c>
      <c r="B390" s="129" t="s">
        <v>160</v>
      </c>
      <c r="C390" s="130" t="s">
        <v>187</v>
      </c>
      <c r="D390" s="130"/>
      <c r="E390" s="130"/>
      <c r="F390" s="131">
        <v>1000</v>
      </c>
      <c r="G390" s="132"/>
      <c r="H390" s="132">
        <f t="shared" si="11"/>
        <v>0</v>
      </c>
    </row>
    <row r="391" spans="1:10" ht="56.25">
      <c r="A391" s="128">
        <f t="shared" si="10"/>
        <v>380</v>
      </c>
      <c r="B391" s="129" t="s">
        <v>188</v>
      </c>
      <c r="C391" s="130" t="s">
        <v>189</v>
      </c>
      <c r="D391" s="130"/>
      <c r="E391" s="130"/>
      <c r="F391" s="131">
        <v>650</v>
      </c>
      <c r="G391" s="132"/>
      <c r="H391" s="132">
        <f t="shared" si="11"/>
        <v>0</v>
      </c>
    </row>
    <row r="392" spans="1:10" ht="22.5">
      <c r="A392" s="128">
        <f t="shared" si="10"/>
        <v>381</v>
      </c>
      <c r="B392" s="129" t="s">
        <v>23</v>
      </c>
      <c r="C392" s="130" t="s">
        <v>189</v>
      </c>
      <c r="D392" s="130" t="s">
        <v>24</v>
      </c>
      <c r="E392" s="130"/>
      <c r="F392" s="131">
        <v>650</v>
      </c>
      <c r="G392" s="132"/>
      <c r="H392" s="132">
        <f t="shared" si="11"/>
        <v>0</v>
      </c>
    </row>
    <row r="393" spans="1:10" ht="22.5">
      <c r="A393" s="128">
        <f t="shared" si="10"/>
        <v>382</v>
      </c>
      <c r="B393" s="129" t="s">
        <v>25</v>
      </c>
      <c r="C393" s="130" t="s">
        <v>189</v>
      </c>
      <c r="D393" s="130" t="s">
        <v>26</v>
      </c>
      <c r="E393" s="130"/>
      <c r="F393" s="131">
        <v>650</v>
      </c>
      <c r="G393" s="132"/>
      <c r="H393" s="132">
        <f t="shared" si="11"/>
        <v>0</v>
      </c>
    </row>
    <row r="394" spans="1:10">
      <c r="A394" s="128">
        <f t="shared" si="10"/>
        <v>383</v>
      </c>
      <c r="B394" s="129" t="s">
        <v>170</v>
      </c>
      <c r="C394" s="130" t="s">
        <v>189</v>
      </c>
      <c r="D394" s="130" t="s">
        <v>26</v>
      </c>
      <c r="E394" s="130" t="s">
        <v>171</v>
      </c>
      <c r="F394" s="131">
        <v>650</v>
      </c>
      <c r="G394" s="132"/>
      <c r="H394" s="132">
        <f t="shared" si="11"/>
        <v>0</v>
      </c>
    </row>
    <row r="395" spans="1:10">
      <c r="A395" s="128">
        <f t="shared" si="10"/>
        <v>384</v>
      </c>
      <c r="B395" s="129" t="s">
        <v>178</v>
      </c>
      <c r="C395" s="130" t="s">
        <v>189</v>
      </c>
      <c r="D395" s="130" t="s">
        <v>26</v>
      </c>
      <c r="E395" s="130" t="s">
        <v>179</v>
      </c>
      <c r="F395" s="131">
        <v>650</v>
      </c>
      <c r="G395" s="132"/>
      <c r="H395" s="132">
        <f t="shared" si="11"/>
        <v>0</v>
      </c>
    </row>
    <row r="396" spans="1:10" ht="56.25">
      <c r="A396" s="128">
        <f t="shared" si="10"/>
        <v>385</v>
      </c>
      <c r="B396" s="129" t="s">
        <v>190</v>
      </c>
      <c r="C396" s="130" t="s">
        <v>191</v>
      </c>
      <c r="D396" s="130"/>
      <c r="E396" s="130"/>
      <c r="F396" s="131">
        <v>100</v>
      </c>
      <c r="G396" s="132"/>
      <c r="H396" s="132">
        <f t="shared" si="11"/>
        <v>0</v>
      </c>
    </row>
    <row r="397" spans="1:10" ht="22.5">
      <c r="A397" s="128">
        <f t="shared" si="10"/>
        <v>386</v>
      </c>
      <c r="B397" s="129" t="s">
        <v>23</v>
      </c>
      <c r="C397" s="130" t="s">
        <v>191</v>
      </c>
      <c r="D397" s="130" t="s">
        <v>24</v>
      </c>
      <c r="E397" s="130"/>
      <c r="F397" s="131">
        <v>100</v>
      </c>
      <c r="G397" s="132"/>
      <c r="H397" s="132">
        <f t="shared" si="11"/>
        <v>0</v>
      </c>
    </row>
    <row r="398" spans="1:10" ht="22.5">
      <c r="A398" s="128">
        <f t="shared" ref="A398:A456" si="12">A397+1</f>
        <v>387</v>
      </c>
      <c r="B398" s="129" t="s">
        <v>25</v>
      </c>
      <c r="C398" s="130" t="s">
        <v>191</v>
      </c>
      <c r="D398" s="130" t="s">
        <v>26</v>
      </c>
      <c r="E398" s="130"/>
      <c r="F398" s="131">
        <v>100</v>
      </c>
      <c r="G398" s="132"/>
      <c r="H398" s="132">
        <f t="shared" si="11"/>
        <v>0</v>
      </c>
    </row>
    <row r="399" spans="1:10">
      <c r="A399" s="128">
        <f t="shared" si="12"/>
        <v>388</v>
      </c>
      <c r="B399" s="129" t="s">
        <v>170</v>
      </c>
      <c r="C399" s="130" t="s">
        <v>191</v>
      </c>
      <c r="D399" s="130" t="s">
        <v>26</v>
      </c>
      <c r="E399" s="130" t="s">
        <v>171</v>
      </c>
      <c r="F399" s="131">
        <v>100</v>
      </c>
      <c r="G399" s="132"/>
      <c r="H399" s="132">
        <f t="shared" si="11"/>
        <v>0</v>
      </c>
    </row>
    <row r="400" spans="1:10">
      <c r="A400" s="128">
        <f t="shared" si="12"/>
        <v>389</v>
      </c>
      <c r="B400" s="129" t="s">
        <v>178</v>
      </c>
      <c r="C400" s="130" t="s">
        <v>191</v>
      </c>
      <c r="D400" s="130" t="s">
        <v>26</v>
      </c>
      <c r="E400" s="130" t="s">
        <v>179</v>
      </c>
      <c r="F400" s="131">
        <v>100</v>
      </c>
      <c r="G400" s="132"/>
      <c r="H400" s="132">
        <f t="shared" si="11"/>
        <v>0</v>
      </c>
    </row>
    <row r="401" spans="1:10" ht="56.25">
      <c r="A401" s="128">
        <f t="shared" si="12"/>
        <v>390</v>
      </c>
      <c r="B401" s="129" t="s">
        <v>691</v>
      </c>
      <c r="C401" s="130" t="s">
        <v>692</v>
      </c>
      <c r="D401" s="130"/>
      <c r="E401" s="130"/>
      <c r="F401" s="131">
        <v>200</v>
      </c>
      <c r="G401" s="132"/>
      <c r="H401" s="132">
        <f t="shared" si="11"/>
        <v>0</v>
      </c>
    </row>
    <row r="402" spans="1:10" ht="22.5">
      <c r="A402" s="128">
        <f t="shared" si="12"/>
        <v>391</v>
      </c>
      <c r="B402" s="129" t="s">
        <v>23</v>
      </c>
      <c r="C402" s="130" t="s">
        <v>692</v>
      </c>
      <c r="D402" s="130" t="s">
        <v>24</v>
      </c>
      <c r="E402" s="130"/>
      <c r="F402" s="131">
        <v>200</v>
      </c>
      <c r="G402" s="132"/>
      <c r="H402" s="132">
        <f t="shared" si="11"/>
        <v>0</v>
      </c>
    </row>
    <row r="403" spans="1:10" ht="22.5">
      <c r="A403" s="128">
        <f t="shared" si="12"/>
        <v>392</v>
      </c>
      <c r="B403" s="129" t="s">
        <v>25</v>
      </c>
      <c r="C403" s="130" t="s">
        <v>692</v>
      </c>
      <c r="D403" s="130" t="s">
        <v>26</v>
      </c>
      <c r="E403" s="130"/>
      <c r="F403" s="131">
        <v>200</v>
      </c>
      <c r="G403" s="132"/>
      <c r="H403" s="132">
        <f t="shared" si="11"/>
        <v>0</v>
      </c>
    </row>
    <row r="404" spans="1:10">
      <c r="A404" s="128">
        <f t="shared" si="12"/>
        <v>393</v>
      </c>
      <c r="B404" s="129" t="s">
        <v>170</v>
      </c>
      <c r="C404" s="130" t="s">
        <v>692</v>
      </c>
      <c r="D404" s="130" t="s">
        <v>26</v>
      </c>
      <c r="E404" s="130" t="s">
        <v>171</v>
      </c>
      <c r="F404" s="131">
        <v>200</v>
      </c>
      <c r="G404" s="132"/>
      <c r="H404" s="132">
        <f t="shared" si="11"/>
        <v>0</v>
      </c>
    </row>
    <row r="405" spans="1:10">
      <c r="A405" s="128">
        <f t="shared" si="12"/>
        <v>394</v>
      </c>
      <c r="B405" s="129" t="s">
        <v>178</v>
      </c>
      <c r="C405" s="130" t="s">
        <v>692</v>
      </c>
      <c r="D405" s="130" t="s">
        <v>26</v>
      </c>
      <c r="E405" s="130" t="s">
        <v>179</v>
      </c>
      <c r="F405" s="131">
        <v>200</v>
      </c>
      <c r="G405" s="132"/>
      <c r="H405" s="132">
        <f t="shared" si="11"/>
        <v>0</v>
      </c>
    </row>
    <row r="406" spans="1:10" ht="56.25">
      <c r="A406" s="128">
        <f t="shared" si="12"/>
        <v>395</v>
      </c>
      <c r="B406" s="129" t="s">
        <v>192</v>
      </c>
      <c r="C406" s="130" t="s">
        <v>193</v>
      </c>
      <c r="D406" s="130"/>
      <c r="E406" s="130"/>
      <c r="F406" s="131">
        <v>50</v>
      </c>
      <c r="G406" s="132"/>
      <c r="H406" s="132">
        <f t="shared" si="11"/>
        <v>0</v>
      </c>
    </row>
    <row r="407" spans="1:10" ht="22.5">
      <c r="A407" s="128">
        <f t="shared" si="12"/>
        <v>396</v>
      </c>
      <c r="B407" s="129" t="s">
        <v>23</v>
      </c>
      <c r="C407" s="130" t="s">
        <v>193</v>
      </c>
      <c r="D407" s="130" t="s">
        <v>24</v>
      </c>
      <c r="E407" s="130"/>
      <c r="F407" s="131">
        <v>50</v>
      </c>
      <c r="G407" s="132"/>
      <c r="H407" s="132">
        <f t="shared" si="11"/>
        <v>0</v>
      </c>
    </row>
    <row r="408" spans="1:10" ht="22.5">
      <c r="A408" s="128">
        <f t="shared" si="12"/>
        <v>397</v>
      </c>
      <c r="B408" s="129" t="s">
        <v>25</v>
      </c>
      <c r="C408" s="130" t="s">
        <v>193</v>
      </c>
      <c r="D408" s="130" t="s">
        <v>26</v>
      </c>
      <c r="E408" s="130"/>
      <c r="F408" s="131">
        <v>50</v>
      </c>
      <c r="G408" s="132"/>
      <c r="H408" s="132">
        <f t="shared" si="11"/>
        <v>0</v>
      </c>
    </row>
    <row r="409" spans="1:10">
      <c r="A409" s="128">
        <f t="shared" si="12"/>
        <v>398</v>
      </c>
      <c r="B409" s="129" t="s">
        <v>170</v>
      </c>
      <c r="C409" s="130" t="s">
        <v>193</v>
      </c>
      <c r="D409" s="130" t="s">
        <v>26</v>
      </c>
      <c r="E409" s="130" t="s">
        <v>171</v>
      </c>
      <c r="F409" s="131">
        <v>50</v>
      </c>
      <c r="G409" s="132"/>
      <c r="H409" s="132">
        <f t="shared" si="11"/>
        <v>0</v>
      </c>
    </row>
    <row r="410" spans="1:10">
      <c r="A410" s="128">
        <f t="shared" si="12"/>
        <v>399</v>
      </c>
      <c r="B410" s="129" t="s">
        <v>178</v>
      </c>
      <c r="C410" s="130" t="s">
        <v>193</v>
      </c>
      <c r="D410" s="130" t="s">
        <v>26</v>
      </c>
      <c r="E410" s="130" t="s">
        <v>179</v>
      </c>
      <c r="F410" s="131">
        <v>50</v>
      </c>
      <c r="G410" s="132"/>
      <c r="H410" s="132">
        <f t="shared" si="11"/>
        <v>0</v>
      </c>
    </row>
    <row r="411" spans="1:10" ht="24">
      <c r="A411" s="136">
        <f t="shared" si="12"/>
        <v>400</v>
      </c>
      <c r="B411" s="124" t="s">
        <v>194</v>
      </c>
      <c r="C411" s="123" t="s">
        <v>195</v>
      </c>
      <c r="D411" s="123"/>
      <c r="E411" s="123"/>
      <c r="F411" s="125">
        <f>30719+252.5</f>
        <v>30971.5</v>
      </c>
      <c r="G411" s="137">
        <v>5884.8</v>
      </c>
      <c r="H411" s="126">
        <f t="shared" si="11"/>
        <v>19.000694186590898</v>
      </c>
      <c r="I411" s="127"/>
      <c r="J411" s="127"/>
    </row>
    <row r="412" spans="1:10">
      <c r="A412" s="128">
        <f t="shared" si="12"/>
        <v>401</v>
      </c>
      <c r="B412" s="129" t="s">
        <v>196</v>
      </c>
      <c r="C412" s="130" t="s">
        <v>197</v>
      </c>
      <c r="D412" s="130"/>
      <c r="E412" s="130"/>
      <c r="F412" s="131">
        <v>403.4</v>
      </c>
      <c r="G412" s="132"/>
      <c r="H412" s="132">
        <f t="shared" si="11"/>
        <v>0</v>
      </c>
    </row>
    <row r="413" spans="1:10" ht="56.25">
      <c r="A413" s="128">
        <f t="shared" si="12"/>
        <v>402</v>
      </c>
      <c r="B413" s="129" t="s">
        <v>693</v>
      </c>
      <c r="C413" s="130" t="s">
        <v>694</v>
      </c>
      <c r="D413" s="130"/>
      <c r="E413" s="130"/>
      <c r="F413" s="131">
        <v>30.7</v>
      </c>
      <c r="G413" s="132"/>
      <c r="H413" s="132">
        <f t="shared" si="11"/>
        <v>0</v>
      </c>
    </row>
    <row r="414" spans="1:10" ht="22.5">
      <c r="A414" s="128">
        <f t="shared" si="12"/>
        <v>403</v>
      </c>
      <c r="B414" s="129" t="s">
        <v>16</v>
      </c>
      <c r="C414" s="130" t="s">
        <v>694</v>
      </c>
      <c r="D414" s="130" t="s">
        <v>17</v>
      </c>
      <c r="E414" s="130"/>
      <c r="F414" s="131">
        <v>30.7</v>
      </c>
      <c r="G414" s="132"/>
      <c r="H414" s="132">
        <f t="shared" ref="H414:H487" si="13">G414/F414*100</f>
        <v>0</v>
      </c>
    </row>
    <row r="415" spans="1:10">
      <c r="A415" s="128">
        <f t="shared" si="12"/>
        <v>404</v>
      </c>
      <c r="B415" s="129" t="s">
        <v>18</v>
      </c>
      <c r="C415" s="130" t="s">
        <v>694</v>
      </c>
      <c r="D415" s="130" t="s">
        <v>19</v>
      </c>
      <c r="E415" s="130"/>
      <c r="F415" s="131">
        <v>30.7</v>
      </c>
      <c r="G415" s="132"/>
      <c r="H415" s="132">
        <f t="shared" si="13"/>
        <v>0</v>
      </c>
    </row>
    <row r="416" spans="1:10">
      <c r="A416" s="128">
        <f t="shared" si="12"/>
        <v>405</v>
      </c>
      <c r="B416" s="129" t="s">
        <v>150</v>
      </c>
      <c r="C416" s="130" t="s">
        <v>694</v>
      </c>
      <c r="D416" s="130" t="s">
        <v>19</v>
      </c>
      <c r="E416" s="130" t="s">
        <v>151</v>
      </c>
      <c r="F416" s="131">
        <v>30.7</v>
      </c>
      <c r="G416" s="132"/>
      <c r="H416" s="132">
        <f t="shared" si="13"/>
        <v>0</v>
      </c>
    </row>
    <row r="417" spans="1:8">
      <c r="A417" s="128">
        <f t="shared" si="12"/>
        <v>406</v>
      </c>
      <c r="B417" s="129" t="s">
        <v>152</v>
      </c>
      <c r="C417" s="130" t="s">
        <v>694</v>
      </c>
      <c r="D417" s="130" t="s">
        <v>19</v>
      </c>
      <c r="E417" s="130" t="s">
        <v>153</v>
      </c>
      <c r="F417" s="131">
        <v>30.7</v>
      </c>
      <c r="G417" s="132"/>
      <c r="H417" s="132">
        <f t="shared" si="13"/>
        <v>0</v>
      </c>
    </row>
    <row r="418" spans="1:8" ht="45">
      <c r="A418" s="128">
        <f t="shared" si="12"/>
        <v>407</v>
      </c>
      <c r="B418" s="129" t="s">
        <v>695</v>
      </c>
      <c r="C418" s="130" t="s">
        <v>198</v>
      </c>
      <c r="D418" s="130"/>
      <c r="E418" s="130"/>
      <c r="F418" s="131">
        <v>283.2</v>
      </c>
      <c r="G418" s="132"/>
      <c r="H418" s="132">
        <f t="shared" si="13"/>
        <v>0</v>
      </c>
    </row>
    <row r="419" spans="1:8" ht="22.5">
      <c r="A419" s="128">
        <f t="shared" si="12"/>
        <v>408</v>
      </c>
      <c r="B419" s="129" t="s">
        <v>16</v>
      </c>
      <c r="C419" s="130" t="s">
        <v>198</v>
      </c>
      <c r="D419" s="130" t="s">
        <v>17</v>
      </c>
      <c r="E419" s="130"/>
      <c r="F419" s="131">
        <v>283.2</v>
      </c>
      <c r="G419" s="132"/>
      <c r="H419" s="132">
        <f t="shared" si="13"/>
        <v>0</v>
      </c>
    </row>
    <row r="420" spans="1:8">
      <c r="A420" s="128">
        <f t="shared" si="12"/>
        <v>409</v>
      </c>
      <c r="B420" s="129" t="s">
        <v>18</v>
      </c>
      <c r="C420" s="130" t="s">
        <v>198</v>
      </c>
      <c r="D420" s="130" t="s">
        <v>19</v>
      </c>
      <c r="E420" s="130"/>
      <c r="F420" s="131">
        <v>283.2</v>
      </c>
      <c r="G420" s="132"/>
      <c r="H420" s="132">
        <f t="shared" si="13"/>
        <v>0</v>
      </c>
    </row>
    <row r="421" spans="1:8">
      <c r="A421" s="128">
        <f t="shared" si="12"/>
        <v>410</v>
      </c>
      <c r="B421" s="129" t="s">
        <v>150</v>
      </c>
      <c r="C421" s="130" t="s">
        <v>198</v>
      </c>
      <c r="D421" s="130" t="s">
        <v>19</v>
      </c>
      <c r="E421" s="130" t="s">
        <v>151</v>
      </c>
      <c r="F421" s="131">
        <v>283.2</v>
      </c>
      <c r="G421" s="132"/>
      <c r="H421" s="132">
        <f t="shared" si="13"/>
        <v>0</v>
      </c>
    </row>
    <row r="422" spans="1:8">
      <c r="A422" s="128">
        <f t="shared" si="12"/>
        <v>411</v>
      </c>
      <c r="B422" s="129" t="s">
        <v>152</v>
      </c>
      <c r="C422" s="130" t="s">
        <v>198</v>
      </c>
      <c r="D422" s="130" t="s">
        <v>19</v>
      </c>
      <c r="E422" s="130" t="s">
        <v>153</v>
      </c>
      <c r="F422" s="131">
        <v>283.2</v>
      </c>
      <c r="G422" s="132"/>
      <c r="H422" s="132">
        <f t="shared" si="13"/>
        <v>0</v>
      </c>
    </row>
    <row r="423" spans="1:8" ht="56.25">
      <c r="A423" s="128">
        <f t="shared" si="12"/>
        <v>412</v>
      </c>
      <c r="B423" s="129" t="s">
        <v>696</v>
      </c>
      <c r="C423" s="130" t="s">
        <v>199</v>
      </c>
      <c r="D423" s="130"/>
      <c r="E423" s="130"/>
      <c r="F423" s="131">
        <v>89.5</v>
      </c>
      <c r="G423" s="132"/>
      <c r="H423" s="132">
        <f t="shared" si="13"/>
        <v>0</v>
      </c>
    </row>
    <row r="424" spans="1:8" ht="22.5">
      <c r="A424" s="128">
        <f t="shared" si="12"/>
        <v>413</v>
      </c>
      <c r="B424" s="129" t="s">
        <v>16</v>
      </c>
      <c r="C424" s="130" t="s">
        <v>199</v>
      </c>
      <c r="D424" s="130" t="s">
        <v>17</v>
      </c>
      <c r="E424" s="130"/>
      <c r="F424" s="131">
        <v>89.5</v>
      </c>
      <c r="G424" s="132"/>
      <c r="H424" s="132">
        <f t="shared" si="13"/>
        <v>0</v>
      </c>
    </row>
    <row r="425" spans="1:8">
      <c r="A425" s="128">
        <f t="shared" si="12"/>
        <v>414</v>
      </c>
      <c r="B425" s="129" t="s">
        <v>18</v>
      </c>
      <c r="C425" s="130" t="s">
        <v>199</v>
      </c>
      <c r="D425" s="130" t="s">
        <v>19</v>
      </c>
      <c r="E425" s="130"/>
      <c r="F425" s="131">
        <v>89.5</v>
      </c>
      <c r="G425" s="132"/>
      <c r="H425" s="132">
        <f t="shared" si="13"/>
        <v>0</v>
      </c>
    </row>
    <row r="426" spans="1:8">
      <c r="A426" s="128">
        <f t="shared" si="12"/>
        <v>415</v>
      </c>
      <c r="B426" s="129" t="s">
        <v>150</v>
      </c>
      <c r="C426" s="130" t="s">
        <v>199</v>
      </c>
      <c r="D426" s="130" t="s">
        <v>19</v>
      </c>
      <c r="E426" s="130" t="s">
        <v>151</v>
      </c>
      <c r="F426" s="131">
        <v>89.5</v>
      </c>
      <c r="G426" s="132"/>
      <c r="H426" s="132">
        <f t="shared" si="13"/>
        <v>0</v>
      </c>
    </row>
    <row r="427" spans="1:8">
      <c r="A427" s="128">
        <f t="shared" si="12"/>
        <v>416</v>
      </c>
      <c r="B427" s="129" t="s">
        <v>152</v>
      </c>
      <c r="C427" s="130" t="s">
        <v>199</v>
      </c>
      <c r="D427" s="130" t="s">
        <v>19</v>
      </c>
      <c r="E427" s="130" t="s">
        <v>153</v>
      </c>
      <c r="F427" s="131">
        <v>89.5</v>
      </c>
      <c r="G427" s="132"/>
      <c r="H427" s="132">
        <f t="shared" si="13"/>
        <v>0</v>
      </c>
    </row>
    <row r="428" spans="1:8" ht="22.5">
      <c r="A428" s="128">
        <f t="shared" si="12"/>
        <v>417</v>
      </c>
      <c r="B428" s="129" t="s">
        <v>200</v>
      </c>
      <c r="C428" s="130" t="s">
        <v>201</v>
      </c>
      <c r="D428" s="130"/>
      <c r="E428" s="130"/>
      <c r="F428" s="131">
        <f>F429</f>
        <v>1282.8</v>
      </c>
      <c r="G428" s="135">
        <v>146.80000000000001</v>
      </c>
      <c r="H428" s="132">
        <f t="shared" si="13"/>
        <v>11.443716869348302</v>
      </c>
    </row>
    <row r="429" spans="1:8" ht="45">
      <c r="A429" s="128">
        <f t="shared" si="12"/>
        <v>418</v>
      </c>
      <c r="B429" s="129" t="s">
        <v>202</v>
      </c>
      <c r="C429" s="130" t="s">
        <v>203</v>
      </c>
      <c r="D429" s="130"/>
      <c r="E429" s="130"/>
      <c r="F429" s="131">
        <v>1282.8</v>
      </c>
      <c r="G429" s="132">
        <v>146.80000000000001</v>
      </c>
      <c r="H429" s="132">
        <f t="shared" si="13"/>
        <v>11.443716869348302</v>
      </c>
    </row>
    <row r="430" spans="1:8" ht="22.5">
      <c r="A430" s="128">
        <f t="shared" si="12"/>
        <v>419</v>
      </c>
      <c r="B430" s="129" t="s">
        <v>23</v>
      </c>
      <c r="C430" s="130" t="s">
        <v>203</v>
      </c>
      <c r="D430" s="130" t="s">
        <v>24</v>
      </c>
      <c r="E430" s="130"/>
      <c r="F430" s="131">
        <v>1282.8</v>
      </c>
      <c r="G430" s="132">
        <v>146.80000000000001</v>
      </c>
      <c r="H430" s="132">
        <f t="shared" si="13"/>
        <v>11.443716869348302</v>
      </c>
    </row>
    <row r="431" spans="1:8" ht="22.5">
      <c r="A431" s="128">
        <f t="shared" si="12"/>
        <v>420</v>
      </c>
      <c r="B431" s="129" t="s">
        <v>25</v>
      </c>
      <c r="C431" s="130" t="s">
        <v>203</v>
      </c>
      <c r="D431" s="130" t="s">
        <v>26</v>
      </c>
      <c r="E431" s="130"/>
      <c r="F431" s="131">
        <v>1282.8</v>
      </c>
      <c r="G431" s="132">
        <v>146.80000000000001</v>
      </c>
      <c r="H431" s="132">
        <f t="shared" si="13"/>
        <v>11.443716869348302</v>
      </c>
    </row>
    <row r="432" spans="1:8">
      <c r="A432" s="128">
        <f t="shared" si="12"/>
        <v>421</v>
      </c>
      <c r="B432" s="129" t="s">
        <v>150</v>
      </c>
      <c r="C432" s="130" t="s">
        <v>203</v>
      </c>
      <c r="D432" s="130" t="s">
        <v>26</v>
      </c>
      <c r="E432" s="130" t="s">
        <v>151</v>
      </c>
      <c r="F432" s="131">
        <v>1282.8</v>
      </c>
      <c r="G432" s="132">
        <v>146.80000000000001</v>
      </c>
      <c r="H432" s="132">
        <f t="shared" si="13"/>
        <v>11.443716869348302</v>
      </c>
    </row>
    <row r="433" spans="1:8">
      <c r="A433" s="128">
        <f t="shared" si="12"/>
        <v>422</v>
      </c>
      <c r="B433" s="129" t="s">
        <v>204</v>
      </c>
      <c r="C433" s="130" t="s">
        <v>203</v>
      </c>
      <c r="D433" s="130" t="s">
        <v>26</v>
      </c>
      <c r="E433" s="130" t="s">
        <v>205</v>
      </c>
      <c r="F433" s="131">
        <v>1282.8</v>
      </c>
      <c r="G433" s="132">
        <v>146.80000000000001</v>
      </c>
      <c r="H433" s="132">
        <f t="shared" si="13"/>
        <v>11.443716869348302</v>
      </c>
    </row>
    <row r="434" spans="1:8" ht="22.5">
      <c r="A434" s="128">
        <f t="shared" si="12"/>
        <v>423</v>
      </c>
      <c r="B434" s="129" t="s">
        <v>206</v>
      </c>
      <c r="C434" s="130" t="s">
        <v>207</v>
      </c>
      <c r="D434" s="130"/>
      <c r="E434" s="130"/>
      <c r="F434" s="131">
        <f>29032.8+252.5</f>
        <v>29285.3</v>
      </c>
      <c r="G434" s="132">
        <v>5738</v>
      </c>
      <c r="H434" s="132">
        <f t="shared" si="13"/>
        <v>19.593447907311859</v>
      </c>
    </row>
    <row r="435" spans="1:8" ht="78.75">
      <c r="A435" s="128">
        <f t="shared" si="12"/>
        <v>424</v>
      </c>
      <c r="B435" s="133" t="s">
        <v>697</v>
      </c>
      <c r="C435" s="130" t="s">
        <v>208</v>
      </c>
      <c r="D435" s="130"/>
      <c r="E435" s="130"/>
      <c r="F435" s="131">
        <v>252.5</v>
      </c>
      <c r="G435" s="132"/>
      <c r="H435" s="132"/>
    </row>
    <row r="436" spans="1:8" ht="22.5">
      <c r="A436" s="128">
        <f t="shared" si="12"/>
        <v>425</v>
      </c>
      <c r="B436" s="129" t="s">
        <v>16</v>
      </c>
      <c r="C436" s="130" t="s">
        <v>208</v>
      </c>
      <c r="D436" s="130" t="s">
        <v>17</v>
      </c>
      <c r="E436" s="130"/>
      <c r="F436" s="131">
        <v>252.5</v>
      </c>
      <c r="G436" s="132"/>
      <c r="H436" s="132"/>
    </row>
    <row r="437" spans="1:8">
      <c r="A437" s="128">
        <f t="shared" si="12"/>
        <v>426</v>
      </c>
      <c r="B437" s="129" t="s">
        <v>18</v>
      </c>
      <c r="C437" s="130" t="s">
        <v>208</v>
      </c>
      <c r="D437" s="130" t="s">
        <v>19</v>
      </c>
      <c r="E437" s="130"/>
      <c r="F437" s="131">
        <v>252.5</v>
      </c>
      <c r="G437" s="132"/>
      <c r="H437" s="132"/>
    </row>
    <row r="438" spans="1:8">
      <c r="A438" s="128">
        <f t="shared" si="12"/>
        <v>427</v>
      </c>
      <c r="B438" s="129" t="s">
        <v>150</v>
      </c>
      <c r="C438" s="130" t="s">
        <v>208</v>
      </c>
      <c r="D438" s="130" t="s">
        <v>19</v>
      </c>
      <c r="E438" s="130" t="s">
        <v>151</v>
      </c>
      <c r="F438" s="131">
        <v>252.5</v>
      </c>
      <c r="G438" s="132"/>
      <c r="H438" s="132"/>
    </row>
    <row r="439" spans="1:8">
      <c r="A439" s="128">
        <f t="shared" si="12"/>
        <v>428</v>
      </c>
      <c r="B439" s="129" t="s">
        <v>152</v>
      </c>
      <c r="C439" s="130" t="s">
        <v>208</v>
      </c>
      <c r="D439" s="130" t="s">
        <v>19</v>
      </c>
      <c r="E439" s="130" t="s">
        <v>153</v>
      </c>
      <c r="F439" s="131">
        <v>252.5</v>
      </c>
      <c r="G439" s="132"/>
      <c r="H439" s="132"/>
    </row>
    <row r="440" spans="1:8" ht="56.25">
      <c r="A440" s="128">
        <f t="shared" si="12"/>
        <v>429</v>
      </c>
      <c r="B440" s="129" t="s">
        <v>209</v>
      </c>
      <c r="C440" s="130" t="s">
        <v>210</v>
      </c>
      <c r="D440" s="130"/>
      <c r="E440" s="130"/>
      <c r="F440" s="131">
        <v>7625.9</v>
      </c>
      <c r="G440" s="132">
        <v>1609.2</v>
      </c>
      <c r="H440" s="132">
        <f t="shared" si="13"/>
        <v>21.10177159417249</v>
      </c>
    </row>
    <row r="441" spans="1:8" ht="22.5">
      <c r="A441" s="128">
        <f t="shared" si="12"/>
        <v>430</v>
      </c>
      <c r="B441" s="129" t="s">
        <v>16</v>
      </c>
      <c r="C441" s="130" t="s">
        <v>210</v>
      </c>
      <c r="D441" s="130" t="s">
        <v>17</v>
      </c>
      <c r="E441" s="130"/>
      <c r="F441" s="131">
        <v>7625.9</v>
      </c>
      <c r="G441" s="132">
        <v>1609.2</v>
      </c>
      <c r="H441" s="132">
        <f t="shared" si="13"/>
        <v>21.10177159417249</v>
      </c>
    </row>
    <row r="442" spans="1:8">
      <c r="A442" s="128">
        <f t="shared" si="12"/>
        <v>431</v>
      </c>
      <c r="B442" s="129" t="s">
        <v>18</v>
      </c>
      <c r="C442" s="130" t="s">
        <v>210</v>
      </c>
      <c r="D442" s="130" t="s">
        <v>19</v>
      </c>
      <c r="E442" s="130"/>
      <c r="F442" s="131">
        <v>7625.9</v>
      </c>
      <c r="G442" s="132">
        <v>1609.2</v>
      </c>
      <c r="H442" s="132">
        <f t="shared" si="13"/>
        <v>21.10177159417249</v>
      </c>
    </row>
    <row r="443" spans="1:8">
      <c r="A443" s="128">
        <f t="shared" si="12"/>
        <v>432</v>
      </c>
      <c r="B443" s="129" t="s">
        <v>150</v>
      </c>
      <c r="C443" s="130" t="s">
        <v>210</v>
      </c>
      <c r="D443" s="130" t="s">
        <v>19</v>
      </c>
      <c r="E443" s="130" t="s">
        <v>151</v>
      </c>
      <c r="F443" s="131">
        <v>7625.9</v>
      </c>
      <c r="G443" s="132">
        <v>1609.2</v>
      </c>
      <c r="H443" s="132">
        <f t="shared" si="13"/>
        <v>21.10177159417249</v>
      </c>
    </row>
    <row r="444" spans="1:8">
      <c r="A444" s="128">
        <f t="shared" si="12"/>
        <v>433</v>
      </c>
      <c r="B444" s="129" t="s">
        <v>152</v>
      </c>
      <c r="C444" s="130" t="s">
        <v>210</v>
      </c>
      <c r="D444" s="130" t="s">
        <v>19</v>
      </c>
      <c r="E444" s="130" t="s">
        <v>153</v>
      </c>
      <c r="F444" s="131">
        <v>7625.9</v>
      </c>
      <c r="G444" s="132">
        <v>1609.2</v>
      </c>
      <c r="H444" s="132">
        <f t="shared" si="13"/>
        <v>21.10177159417249</v>
      </c>
    </row>
    <row r="445" spans="1:8" ht="56.25">
      <c r="A445" s="128">
        <f t="shared" si="12"/>
        <v>434</v>
      </c>
      <c r="B445" s="129" t="s">
        <v>211</v>
      </c>
      <c r="C445" s="130" t="s">
        <v>212</v>
      </c>
      <c r="D445" s="130"/>
      <c r="E445" s="130"/>
      <c r="F445" s="131">
        <v>15406.9</v>
      </c>
      <c r="G445" s="132">
        <v>4128.8</v>
      </c>
      <c r="H445" s="132">
        <f t="shared" si="13"/>
        <v>26.798382542886628</v>
      </c>
    </row>
    <row r="446" spans="1:8" ht="22.5">
      <c r="A446" s="128">
        <f t="shared" si="12"/>
        <v>435</v>
      </c>
      <c r="B446" s="129" t="s">
        <v>16</v>
      </c>
      <c r="C446" s="130" t="s">
        <v>212</v>
      </c>
      <c r="D446" s="130" t="s">
        <v>17</v>
      </c>
      <c r="E446" s="130"/>
      <c r="F446" s="131">
        <v>15406.9</v>
      </c>
      <c r="G446" s="132">
        <v>4128.8</v>
      </c>
      <c r="H446" s="132">
        <f t="shared" si="13"/>
        <v>26.798382542886628</v>
      </c>
    </row>
    <row r="447" spans="1:8">
      <c r="A447" s="128">
        <f t="shared" si="12"/>
        <v>436</v>
      </c>
      <c r="B447" s="129" t="s">
        <v>18</v>
      </c>
      <c r="C447" s="130" t="s">
        <v>212</v>
      </c>
      <c r="D447" s="130" t="s">
        <v>19</v>
      </c>
      <c r="E447" s="130"/>
      <c r="F447" s="131">
        <v>15406.9</v>
      </c>
      <c r="G447" s="132">
        <v>4128.8</v>
      </c>
      <c r="H447" s="132">
        <f t="shared" si="13"/>
        <v>26.798382542886628</v>
      </c>
    </row>
    <row r="448" spans="1:8">
      <c r="A448" s="128">
        <f t="shared" si="12"/>
        <v>437</v>
      </c>
      <c r="B448" s="129" t="s">
        <v>150</v>
      </c>
      <c r="C448" s="130" t="s">
        <v>212</v>
      </c>
      <c r="D448" s="130" t="s">
        <v>19</v>
      </c>
      <c r="E448" s="130" t="s">
        <v>151</v>
      </c>
      <c r="F448" s="131">
        <v>15406.9</v>
      </c>
      <c r="G448" s="132">
        <v>4128.8</v>
      </c>
      <c r="H448" s="132">
        <f t="shared" si="13"/>
        <v>26.798382542886628</v>
      </c>
    </row>
    <row r="449" spans="1:10">
      <c r="A449" s="128">
        <f t="shared" si="12"/>
        <v>438</v>
      </c>
      <c r="B449" s="129" t="s">
        <v>152</v>
      </c>
      <c r="C449" s="130" t="s">
        <v>212</v>
      </c>
      <c r="D449" s="130" t="s">
        <v>19</v>
      </c>
      <c r="E449" s="130" t="s">
        <v>153</v>
      </c>
      <c r="F449" s="131">
        <v>15406.9</v>
      </c>
      <c r="G449" s="132">
        <v>4128.8</v>
      </c>
      <c r="H449" s="132">
        <f t="shared" si="13"/>
        <v>26.798382542886628</v>
      </c>
    </row>
    <row r="450" spans="1:10" ht="56.25">
      <c r="A450" s="128">
        <f t="shared" si="12"/>
        <v>439</v>
      </c>
      <c r="B450" s="129" t="s">
        <v>213</v>
      </c>
      <c r="C450" s="130" t="s">
        <v>214</v>
      </c>
      <c r="D450" s="130"/>
      <c r="E450" s="130"/>
      <c r="F450" s="131">
        <v>600</v>
      </c>
      <c r="G450" s="132"/>
      <c r="H450" s="132">
        <f t="shared" si="13"/>
        <v>0</v>
      </c>
    </row>
    <row r="451" spans="1:10">
      <c r="A451" s="128">
        <f t="shared" si="12"/>
        <v>440</v>
      </c>
      <c r="B451" s="129" t="s">
        <v>63</v>
      </c>
      <c r="C451" s="130" t="s">
        <v>214</v>
      </c>
      <c r="D451" s="130" t="s">
        <v>64</v>
      </c>
      <c r="E451" s="130"/>
      <c r="F451" s="131">
        <v>600</v>
      </c>
      <c r="G451" s="132"/>
      <c r="H451" s="132">
        <f t="shared" si="13"/>
        <v>0</v>
      </c>
    </row>
    <row r="452" spans="1:10">
      <c r="A452" s="128">
        <f t="shared" si="12"/>
        <v>441</v>
      </c>
      <c r="B452" s="129" t="s">
        <v>65</v>
      </c>
      <c r="C452" s="130" t="s">
        <v>214</v>
      </c>
      <c r="D452" s="130" t="s">
        <v>66</v>
      </c>
      <c r="E452" s="130"/>
      <c r="F452" s="131">
        <v>600</v>
      </c>
      <c r="G452" s="132"/>
      <c r="H452" s="132">
        <f t="shared" si="13"/>
        <v>0</v>
      </c>
    </row>
    <row r="453" spans="1:10">
      <c r="A453" s="128">
        <f t="shared" si="12"/>
        <v>442</v>
      </c>
      <c r="B453" s="129" t="s">
        <v>150</v>
      </c>
      <c r="C453" s="130" t="s">
        <v>214</v>
      </c>
      <c r="D453" s="130" t="s">
        <v>66</v>
      </c>
      <c r="E453" s="130" t="s">
        <v>151</v>
      </c>
      <c r="F453" s="131">
        <v>600</v>
      </c>
      <c r="G453" s="132"/>
      <c r="H453" s="132">
        <f t="shared" si="13"/>
        <v>0</v>
      </c>
    </row>
    <row r="454" spans="1:10">
      <c r="A454" s="128">
        <f t="shared" si="12"/>
        <v>443</v>
      </c>
      <c r="B454" s="129" t="s">
        <v>152</v>
      </c>
      <c r="C454" s="130" t="s">
        <v>214</v>
      </c>
      <c r="D454" s="130" t="s">
        <v>66</v>
      </c>
      <c r="E454" s="130" t="s">
        <v>153</v>
      </c>
      <c r="F454" s="131">
        <v>600</v>
      </c>
      <c r="G454" s="132"/>
      <c r="H454" s="132">
        <f t="shared" si="13"/>
        <v>0</v>
      </c>
    </row>
    <row r="455" spans="1:10" ht="112.5">
      <c r="A455" s="128">
        <f t="shared" si="12"/>
        <v>444</v>
      </c>
      <c r="B455" s="134" t="s">
        <v>215</v>
      </c>
      <c r="C455" s="130" t="s">
        <v>216</v>
      </c>
      <c r="D455" s="130"/>
      <c r="E455" s="130"/>
      <c r="F455" s="131">
        <v>5400</v>
      </c>
      <c r="G455" s="132"/>
      <c r="H455" s="132">
        <f t="shared" si="13"/>
        <v>0</v>
      </c>
    </row>
    <row r="456" spans="1:10">
      <c r="A456" s="128">
        <f t="shared" si="12"/>
        <v>445</v>
      </c>
      <c r="B456" s="129" t="s">
        <v>63</v>
      </c>
      <c r="C456" s="130" t="s">
        <v>216</v>
      </c>
      <c r="D456" s="130" t="s">
        <v>64</v>
      </c>
      <c r="E456" s="130"/>
      <c r="F456" s="131">
        <v>5400</v>
      </c>
      <c r="G456" s="132"/>
      <c r="H456" s="132">
        <f t="shared" si="13"/>
        <v>0</v>
      </c>
    </row>
    <row r="457" spans="1:10">
      <c r="A457" s="128">
        <f t="shared" ref="A457:A520" si="14">A456+1</f>
        <v>446</v>
      </c>
      <c r="B457" s="129" t="s">
        <v>65</v>
      </c>
      <c r="C457" s="130" t="s">
        <v>216</v>
      </c>
      <c r="D457" s="130" t="s">
        <v>66</v>
      </c>
      <c r="E457" s="130"/>
      <c r="F457" s="131">
        <v>5400</v>
      </c>
      <c r="G457" s="132"/>
      <c r="H457" s="132">
        <f t="shared" si="13"/>
        <v>0</v>
      </c>
    </row>
    <row r="458" spans="1:10">
      <c r="A458" s="128">
        <f t="shared" si="14"/>
        <v>447</v>
      </c>
      <c r="B458" s="129" t="s">
        <v>150</v>
      </c>
      <c r="C458" s="130" t="s">
        <v>216</v>
      </c>
      <c r="D458" s="130" t="s">
        <v>66</v>
      </c>
      <c r="E458" s="130" t="s">
        <v>151</v>
      </c>
      <c r="F458" s="131">
        <v>5400</v>
      </c>
      <c r="G458" s="132"/>
      <c r="H458" s="132">
        <f t="shared" si="13"/>
        <v>0</v>
      </c>
    </row>
    <row r="459" spans="1:10">
      <c r="A459" s="128">
        <f t="shared" si="14"/>
        <v>448</v>
      </c>
      <c r="B459" s="129" t="s">
        <v>152</v>
      </c>
      <c r="C459" s="130" t="s">
        <v>216</v>
      </c>
      <c r="D459" s="130" t="s">
        <v>66</v>
      </c>
      <c r="E459" s="130" t="s">
        <v>153</v>
      </c>
      <c r="F459" s="131">
        <v>5400</v>
      </c>
      <c r="G459" s="132"/>
      <c r="H459" s="132">
        <f t="shared" si="13"/>
        <v>0</v>
      </c>
    </row>
    <row r="460" spans="1:10" ht="36">
      <c r="A460" s="136">
        <f t="shared" si="14"/>
        <v>449</v>
      </c>
      <c r="B460" s="124" t="s">
        <v>217</v>
      </c>
      <c r="C460" s="123" t="s">
        <v>218</v>
      </c>
      <c r="D460" s="123"/>
      <c r="E460" s="123"/>
      <c r="F460" s="125">
        <v>1077.8</v>
      </c>
      <c r="G460" s="126">
        <v>152.19999999999999</v>
      </c>
      <c r="H460" s="126">
        <f t="shared" si="13"/>
        <v>14.121358322508815</v>
      </c>
      <c r="I460" s="127"/>
      <c r="J460" s="127"/>
    </row>
    <row r="461" spans="1:10" ht="24">
      <c r="A461" s="138">
        <f t="shared" si="14"/>
        <v>450</v>
      </c>
      <c r="B461" s="139" t="s">
        <v>219</v>
      </c>
      <c r="C461" s="140" t="s">
        <v>220</v>
      </c>
      <c r="D461" s="140"/>
      <c r="E461" s="140"/>
      <c r="F461" s="141">
        <v>87.8</v>
      </c>
      <c r="G461" s="132"/>
      <c r="H461" s="132">
        <f t="shared" si="13"/>
        <v>0</v>
      </c>
    </row>
    <row r="462" spans="1:10" ht="72">
      <c r="A462" s="138">
        <f t="shared" si="14"/>
        <v>451</v>
      </c>
      <c r="B462" s="139" t="s">
        <v>221</v>
      </c>
      <c r="C462" s="140" t="s">
        <v>222</v>
      </c>
      <c r="D462" s="140"/>
      <c r="E462" s="140"/>
      <c r="F462" s="141">
        <v>87.8</v>
      </c>
      <c r="G462" s="132"/>
      <c r="H462" s="132">
        <f t="shared" si="13"/>
        <v>0</v>
      </c>
    </row>
    <row r="463" spans="1:10" ht="36">
      <c r="A463" s="138">
        <f t="shared" si="14"/>
        <v>452</v>
      </c>
      <c r="B463" s="139" t="s">
        <v>16</v>
      </c>
      <c r="C463" s="140" t="s">
        <v>222</v>
      </c>
      <c r="D463" s="140" t="s">
        <v>17</v>
      </c>
      <c r="E463" s="140"/>
      <c r="F463" s="141">
        <v>87.8</v>
      </c>
      <c r="G463" s="132"/>
      <c r="H463" s="132">
        <f t="shared" si="13"/>
        <v>0</v>
      </c>
    </row>
    <row r="464" spans="1:10">
      <c r="A464" s="138">
        <f t="shared" si="14"/>
        <v>453</v>
      </c>
      <c r="B464" s="139" t="s">
        <v>18</v>
      </c>
      <c r="C464" s="140" t="s">
        <v>222</v>
      </c>
      <c r="D464" s="140" t="s">
        <v>19</v>
      </c>
      <c r="E464" s="140"/>
      <c r="F464" s="141">
        <v>87.8</v>
      </c>
      <c r="G464" s="132"/>
      <c r="H464" s="132">
        <f t="shared" si="13"/>
        <v>0</v>
      </c>
    </row>
    <row r="465" spans="1:10">
      <c r="A465" s="138">
        <f t="shared" si="14"/>
        <v>454</v>
      </c>
      <c r="B465" s="139" t="s">
        <v>47</v>
      </c>
      <c r="C465" s="140" t="s">
        <v>222</v>
      </c>
      <c r="D465" s="140" t="s">
        <v>19</v>
      </c>
      <c r="E465" s="140" t="s">
        <v>48</v>
      </c>
      <c r="F465" s="141">
        <v>87.8</v>
      </c>
      <c r="G465" s="132"/>
      <c r="H465" s="132">
        <f t="shared" si="13"/>
        <v>0</v>
      </c>
    </row>
    <row r="466" spans="1:10">
      <c r="A466" s="138">
        <f t="shared" si="14"/>
        <v>455</v>
      </c>
      <c r="B466" s="139" t="s">
        <v>49</v>
      </c>
      <c r="C466" s="140" t="s">
        <v>222</v>
      </c>
      <c r="D466" s="140" t="s">
        <v>19</v>
      </c>
      <c r="E466" s="140" t="s">
        <v>50</v>
      </c>
      <c r="F466" s="141">
        <v>87.8</v>
      </c>
      <c r="G466" s="132"/>
      <c r="H466" s="132">
        <f t="shared" si="13"/>
        <v>0</v>
      </c>
    </row>
    <row r="467" spans="1:10">
      <c r="A467" s="138">
        <f t="shared" si="14"/>
        <v>456</v>
      </c>
      <c r="B467" s="139" t="s">
        <v>160</v>
      </c>
      <c r="C467" s="140" t="s">
        <v>223</v>
      </c>
      <c r="D467" s="140"/>
      <c r="E467" s="140"/>
      <c r="F467" s="141">
        <v>990</v>
      </c>
      <c r="G467" s="132">
        <v>152.19999999999999</v>
      </c>
      <c r="H467" s="132">
        <f t="shared" si="13"/>
        <v>15.373737373737374</v>
      </c>
    </row>
    <row r="468" spans="1:10" ht="84">
      <c r="A468" s="138">
        <f t="shared" si="14"/>
        <v>457</v>
      </c>
      <c r="B468" s="142" t="s">
        <v>224</v>
      </c>
      <c r="C468" s="140" t="s">
        <v>225</v>
      </c>
      <c r="D468" s="140"/>
      <c r="E468" s="140"/>
      <c r="F468" s="141">
        <v>990</v>
      </c>
      <c r="G468" s="132">
        <v>152.19999999999999</v>
      </c>
      <c r="H468" s="132">
        <f t="shared" si="13"/>
        <v>15.373737373737374</v>
      </c>
    </row>
    <row r="469" spans="1:10" ht="24">
      <c r="A469" s="138">
        <f t="shared" si="14"/>
        <v>458</v>
      </c>
      <c r="B469" s="139" t="s">
        <v>23</v>
      </c>
      <c r="C469" s="140" t="s">
        <v>225</v>
      </c>
      <c r="D469" s="140" t="s">
        <v>24</v>
      </c>
      <c r="E469" s="140"/>
      <c r="F469" s="141">
        <v>990</v>
      </c>
      <c r="G469" s="132">
        <v>152.19999999999999</v>
      </c>
      <c r="H469" s="132">
        <f t="shared" si="13"/>
        <v>15.373737373737374</v>
      </c>
    </row>
    <row r="470" spans="1:10" ht="36">
      <c r="A470" s="138">
        <f t="shared" si="14"/>
        <v>459</v>
      </c>
      <c r="B470" s="139" t="s">
        <v>25</v>
      </c>
      <c r="C470" s="140" t="s">
        <v>225</v>
      </c>
      <c r="D470" s="140" t="s">
        <v>26</v>
      </c>
      <c r="E470" s="140"/>
      <c r="F470" s="141">
        <v>990</v>
      </c>
      <c r="G470" s="132">
        <v>152.19999999999999</v>
      </c>
      <c r="H470" s="132">
        <f t="shared" si="13"/>
        <v>15.373737373737374</v>
      </c>
    </row>
    <row r="471" spans="1:10">
      <c r="A471" s="138">
        <f t="shared" si="14"/>
        <v>460</v>
      </c>
      <c r="B471" s="139" t="s">
        <v>47</v>
      </c>
      <c r="C471" s="140" t="s">
        <v>225</v>
      </c>
      <c r="D471" s="140" t="s">
        <v>26</v>
      </c>
      <c r="E471" s="140" t="s">
        <v>48</v>
      </c>
      <c r="F471" s="141">
        <v>990</v>
      </c>
      <c r="G471" s="132">
        <v>152.19999999999999</v>
      </c>
      <c r="H471" s="132">
        <f t="shared" si="13"/>
        <v>15.373737373737374</v>
      </c>
    </row>
    <row r="472" spans="1:10">
      <c r="A472" s="138">
        <f t="shared" si="14"/>
        <v>461</v>
      </c>
      <c r="B472" s="139" t="s">
        <v>49</v>
      </c>
      <c r="C472" s="140" t="s">
        <v>225</v>
      </c>
      <c r="D472" s="140" t="s">
        <v>26</v>
      </c>
      <c r="E472" s="140" t="s">
        <v>50</v>
      </c>
      <c r="F472" s="141">
        <v>990</v>
      </c>
      <c r="G472" s="132">
        <v>152.19999999999999</v>
      </c>
      <c r="H472" s="132">
        <f t="shared" si="13"/>
        <v>15.373737373737374</v>
      </c>
    </row>
    <row r="473" spans="1:10" ht="24">
      <c r="A473" s="136">
        <f t="shared" si="14"/>
        <v>462</v>
      </c>
      <c r="B473" s="124" t="s">
        <v>226</v>
      </c>
      <c r="C473" s="123" t="s">
        <v>227</v>
      </c>
      <c r="D473" s="123"/>
      <c r="E473" s="123"/>
      <c r="F473" s="125">
        <f>4186.6+15.9</f>
        <v>4202.5</v>
      </c>
      <c r="G473" s="126">
        <v>665</v>
      </c>
      <c r="H473" s="126">
        <f t="shared" si="13"/>
        <v>15.823914336704343</v>
      </c>
      <c r="I473" s="127"/>
      <c r="J473" s="127"/>
    </row>
    <row r="474" spans="1:10">
      <c r="A474" s="128">
        <f t="shared" si="14"/>
        <v>463</v>
      </c>
      <c r="B474" s="129" t="s">
        <v>228</v>
      </c>
      <c r="C474" s="130" t="s">
        <v>229</v>
      </c>
      <c r="D474" s="130"/>
      <c r="E474" s="130"/>
      <c r="F474" s="131">
        <f>2434.7+15.9</f>
        <v>2450.6</v>
      </c>
      <c r="G474" s="132">
        <v>639.9</v>
      </c>
      <c r="H474" s="132">
        <f t="shared" si="13"/>
        <v>26.111972578144126</v>
      </c>
    </row>
    <row r="475" spans="1:10" ht="78.75">
      <c r="A475" s="128">
        <f t="shared" si="14"/>
        <v>464</v>
      </c>
      <c r="B475" s="133" t="s">
        <v>698</v>
      </c>
      <c r="C475" s="130" t="s">
        <v>699</v>
      </c>
      <c r="D475" s="130"/>
      <c r="E475" s="130"/>
      <c r="F475" s="131">
        <v>15.9</v>
      </c>
      <c r="G475" s="132"/>
      <c r="H475" s="132"/>
    </row>
    <row r="476" spans="1:10" ht="22.5">
      <c r="A476" s="128">
        <f t="shared" si="14"/>
        <v>465</v>
      </c>
      <c r="B476" s="129" t="s">
        <v>16</v>
      </c>
      <c r="C476" s="130" t="s">
        <v>699</v>
      </c>
      <c r="D476" s="130" t="s">
        <v>17</v>
      </c>
      <c r="E476" s="130"/>
      <c r="F476" s="131">
        <v>15.9</v>
      </c>
      <c r="G476" s="132"/>
      <c r="H476" s="132"/>
    </row>
    <row r="477" spans="1:10">
      <c r="A477" s="128">
        <f t="shared" si="14"/>
        <v>466</v>
      </c>
      <c r="B477" s="129" t="s">
        <v>18</v>
      </c>
      <c r="C477" s="130" t="s">
        <v>699</v>
      </c>
      <c r="D477" s="130" t="s">
        <v>19</v>
      </c>
      <c r="E477" s="130"/>
      <c r="F477" s="131">
        <v>15.9</v>
      </c>
      <c r="G477" s="132"/>
      <c r="H477" s="132"/>
    </row>
    <row r="478" spans="1:10">
      <c r="A478" s="128">
        <f t="shared" si="14"/>
        <v>467</v>
      </c>
      <c r="B478" s="129" t="s">
        <v>8</v>
      </c>
      <c r="C478" s="130" t="s">
        <v>699</v>
      </c>
      <c r="D478" s="130" t="s">
        <v>19</v>
      </c>
      <c r="E478" s="130" t="s">
        <v>9</v>
      </c>
      <c r="F478" s="131">
        <v>15.9</v>
      </c>
      <c r="G478" s="132"/>
      <c r="H478" s="132"/>
    </row>
    <row r="479" spans="1:10">
      <c r="A479" s="128">
        <f t="shared" si="14"/>
        <v>468</v>
      </c>
      <c r="B479" s="129" t="s">
        <v>75</v>
      </c>
      <c r="C479" s="130" t="s">
        <v>699</v>
      </c>
      <c r="D479" s="130" t="s">
        <v>19</v>
      </c>
      <c r="E479" s="130" t="s">
        <v>76</v>
      </c>
      <c r="F479" s="131">
        <v>15.9</v>
      </c>
      <c r="G479" s="132"/>
      <c r="H479" s="132"/>
    </row>
    <row r="480" spans="1:10" ht="67.5">
      <c r="A480" s="128">
        <f t="shared" si="14"/>
        <v>469</v>
      </c>
      <c r="B480" s="129" t="s">
        <v>230</v>
      </c>
      <c r="C480" s="130" t="s">
        <v>231</v>
      </c>
      <c r="D480" s="130"/>
      <c r="E480" s="130"/>
      <c r="F480" s="131">
        <v>497.9</v>
      </c>
      <c r="G480" s="132"/>
      <c r="H480" s="132">
        <f t="shared" si="13"/>
        <v>0</v>
      </c>
    </row>
    <row r="481" spans="1:8" ht="22.5">
      <c r="A481" s="128">
        <f t="shared" si="14"/>
        <v>470</v>
      </c>
      <c r="B481" s="129" t="s">
        <v>16</v>
      </c>
      <c r="C481" s="130" t="s">
        <v>231</v>
      </c>
      <c r="D481" s="130" t="s">
        <v>17</v>
      </c>
      <c r="E481" s="130"/>
      <c r="F481" s="131">
        <v>497.9</v>
      </c>
      <c r="G481" s="132"/>
      <c r="H481" s="132">
        <f t="shared" si="13"/>
        <v>0</v>
      </c>
    </row>
    <row r="482" spans="1:8">
      <c r="A482" s="128">
        <f t="shared" si="14"/>
        <v>471</v>
      </c>
      <c r="B482" s="129" t="s">
        <v>18</v>
      </c>
      <c r="C482" s="130" t="s">
        <v>231</v>
      </c>
      <c r="D482" s="130" t="s">
        <v>19</v>
      </c>
      <c r="E482" s="130"/>
      <c r="F482" s="131">
        <v>497.9</v>
      </c>
      <c r="G482" s="132"/>
      <c r="H482" s="132">
        <f t="shared" si="13"/>
        <v>0</v>
      </c>
    </row>
    <row r="483" spans="1:8">
      <c r="A483" s="128">
        <f t="shared" si="14"/>
        <v>472</v>
      </c>
      <c r="B483" s="129" t="s">
        <v>8</v>
      </c>
      <c r="C483" s="130" t="s">
        <v>231</v>
      </c>
      <c r="D483" s="130" t="s">
        <v>19</v>
      </c>
      <c r="E483" s="130" t="s">
        <v>9</v>
      </c>
      <c r="F483" s="131">
        <v>497.9</v>
      </c>
      <c r="G483" s="132"/>
      <c r="H483" s="132">
        <f t="shared" si="13"/>
        <v>0</v>
      </c>
    </row>
    <row r="484" spans="1:8">
      <c r="A484" s="128">
        <f t="shared" si="14"/>
        <v>473</v>
      </c>
      <c r="B484" s="129" t="s">
        <v>75</v>
      </c>
      <c r="C484" s="130" t="s">
        <v>231</v>
      </c>
      <c r="D484" s="130" t="s">
        <v>19</v>
      </c>
      <c r="E484" s="130" t="s">
        <v>76</v>
      </c>
      <c r="F484" s="131">
        <v>497.9</v>
      </c>
      <c r="G484" s="132"/>
      <c r="H484" s="132">
        <f t="shared" si="13"/>
        <v>0</v>
      </c>
    </row>
    <row r="485" spans="1:8" ht="67.5">
      <c r="A485" s="128">
        <f t="shared" si="14"/>
        <v>474</v>
      </c>
      <c r="B485" s="129" t="s">
        <v>232</v>
      </c>
      <c r="C485" s="130" t="s">
        <v>233</v>
      </c>
      <c r="D485" s="130"/>
      <c r="E485" s="130"/>
      <c r="F485" s="131">
        <v>1887</v>
      </c>
      <c r="G485" s="132">
        <v>639.9</v>
      </c>
      <c r="H485" s="132">
        <f t="shared" si="13"/>
        <v>33.910969793322735</v>
      </c>
    </row>
    <row r="486" spans="1:8" ht="22.5">
      <c r="A486" s="128">
        <f t="shared" si="14"/>
        <v>475</v>
      </c>
      <c r="B486" s="129" t="s">
        <v>16</v>
      </c>
      <c r="C486" s="130" t="s">
        <v>233</v>
      </c>
      <c r="D486" s="130" t="s">
        <v>17</v>
      </c>
      <c r="E486" s="130"/>
      <c r="F486" s="131">
        <v>1887</v>
      </c>
      <c r="G486" s="132">
        <v>639.9</v>
      </c>
      <c r="H486" s="132">
        <f t="shared" si="13"/>
        <v>33.910969793322735</v>
      </c>
    </row>
    <row r="487" spans="1:8">
      <c r="A487" s="128">
        <f t="shared" si="14"/>
        <v>476</v>
      </c>
      <c r="B487" s="129" t="s">
        <v>18</v>
      </c>
      <c r="C487" s="130" t="s">
        <v>233</v>
      </c>
      <c r="D487" s="130" t="s">
        <v>19</v>
      </c>
      <c r="E487" s="130"/>
      <c r="F487" s="131">
        <v>1887</v>
      </c>
      <c r="G487" s="132">
        <v>639.9</v>
      </c>
      <c r="H487" s="132">
        <f t="shared" si="13"/>
        <v>33.910969793322735</v>
      </c>
    </row>
    <row r="488" spans="1:8">
      <c r="A488" s="128">
        <f t="shared" si="14"/>
        <v>477</v>
      </c>
      <c r="B488" s="129" t="s">
        <v>8</v>
      </c>
      <c r="C488" s="130" t="s">
        <v>233</v>
      </c>
      <c r="D488" s="130" t="s">
        <v>19</v>
      </c>
      <c r="E488" s="130" t="s">
        <v>9</v>
      </c>
      <c r="F488" s="131">
        <v>1887</v>
      </c>
      <c r="G488" s="132">
        <v>639.9</v>
      </c>
      <c r="H488" s="132">
        <f t="shared" ref="H488:H551" si="15">G488/F488*100</f>
        <v>33.910969793322735</v>
      </c>
    </row>
    <row r="489" spans="1:8">
      <c r="A489" s="128">
        <f t="shared" si="14"/>
        <v>478</v>
      </c>
      <c r="B489" s="129" t="s">
        <v>75</v>
      </c>
      <c r="C489" s="130" t="s">
        <v>233</v>
      </c>
      <c r="D489" s="130" t="s">
        <v>19</v>
      </c>
      <c r="E489" s="130" t="s">
        <v>76</v>
      </c>
      <c r="F489" s="131">
        <v>1887</v>
      </c>
      <c r="G489" s="132">
        <v>639.9</v>
      </c>
      <c r="H489" s="132">
        <f t="shared" si="15"/>
        <v>33.910969793322735</v>
      </c>
    </row>
    <row r="490" spans="1:8" ht="78.75">
      <c r="A490" s="128">
        <f t="shared" si="14"/>
        <v>479</v>
      </c>
      <c r="B490" s="134" t="s">
        <v>234</v>
      </c>
      <c r="C490" s="130" t="s">
        <v>235</v>
      </c>
      <c r="D490" s="130"/>
      <c r="E490" s="130"/>
      <c r="F490" s="131">
        <v>49.8</v>
      </c>
      <c r="G490" s="132"/>
      <c r="H490" s="132">
        <f t="shared" si="15"/>
        <v>0</v>
      </c>
    </row>
    <row r="491" spans="1:8" ht="22.5">
      <c r="A491" s="128">
        <f t="shared" si="14"/>
        <v>480</v>
      </c>
      <c r="B491" s="129" t="s">
        <v>16</v>
      </c>
      <c r="C491" s="130" t="s">
        <v>235</v>
      </c>
      <c r="D491" s="130" t="s">
        <v>17</v>
      </c>
      <c r="E491" s="130"/>
      <c r="F491" s="131">
        <v>49.8</v>
      </c>
      <c r="G491" s="132"/>
      <c r="H491" s="132">
        <f t="shared" si="15"/>
        <v>0</v>
      </c>
    </row>
    <row r="492" spans="1:8">
      <c r="A492" s="128">
        <f t="shared" si="14"/>
        <v>481</v>
      </c>
      <c r="B492" s="129" t="s">
        <v>18</v>
      </c>
      <c r="C492" s="130" t="s">
        <v>235</v>
      </c>
      <c r="D492" s="130" t="s">
        <v>19</v>
      </c>
      <c r="E492" s="130"/>
      <c r="F492" s="131">
        <v>49.8</v>
      </c>
      <c r="G492" s="132"/>
      <c r="H492" s="132">
        <f t="shared" si="15"/>
        <v>0</v>
      </c>
    </row>
    <row r="493" spans="1:8">
      <c r="A493" s="128">
        <f t="shared" si="14"/>
        <v>482</v>
      </c>
      <c r="B493" s="129" t="s">
        <v>8</v>
      </c>
      <c r="C493" s="130" t="s">
        <v>235</v>
      </c>
      <c r="D493" s="130" t="s">
        <v>19</v>
      </c>
      <c r="E493" s="130" t="s">
        <v>9</v>
      </c>
      <c r="F493" s="131">
        <v>49.8</v>
      </c>
      <c r="G493" s="132"/>
      <c r="H493" s="132">
        <f t="shared" si="15"/>
        <v>0</v>
      </c>
    </row>
    <row r="494" spans="1:8">
      <c r="A494" s="128">
        <f t="shared" si="14"/>
        <v>483</v>
      </c>
      <c r="B494" s="129" t="s">
        <v>75</v>
      </c>
      <c r="C494" s="130" t="s">
        <v>235</v>
      </c>
      <c r="D494" s="130" t="s">
        <v>19</v>
      </c>
      <c r="E494" s="130" t="s">
        <v>76</v>
      </c>
      <c r="F494" s="131">
        <v>49.8</v>
      </c>
      <c r="G494" s="132"/>
      <c r="H494" s="132">
        <f t="shared" si="15"/>
        <v>0</v>
      </c>
    </row>
    <row r="495" spans="1:8" ht="33.75">
      <c r="A495" s="128">
        <f t="shared" si="14"/>
        <v>484</v>
      </c>
      <c r="B495" s="129" t="s">
        <v>236</v>
      </c>
      <c r="C495" s="130" t="s">
        <v>237</v>
      </c>
      <c r="D495" s="130"/>
      <c r="E495" s="130"/>
      <c r="F495" s="131">
        <v>127</v>
      </c>
      <c r="G495" s="132">
        <v>25.1</v>
      </c>
      <c r="H495" s="132">
        <f t="shared" si="15"/>
        <v>19.763779527559056</v>
      </c>
    </row>
    <row r="496" spans="1:8" ht="67.5">
      <c r="A496" s="128">
        <f t="shared" si="14"/>
        <v>485</v>
      </c>
      <c r="B496" s="134" t="s">
        <v>238</v>
      </c>
      <c r="C496" s="130" t="s">
        <v>239</v>
      </c>
      <c r="D496" s="130"/>
      <c r="E496" s="130"/>
      <c r="F496" s="131">
        <v>75</v>
      </c>
      <c r="G496" s="132">
        <v>25.1</v>
      </c>
      <c r="H496" s="132">
        <f t="shared" si="15"/>
        <v>33.466666666666669</v>
      </c>
    </row>
    <row r="497" spans="1:8" ht="22.5">
      <c r="A497" s="128">
        <f t="shared" si="14"/>
        <v>486</v>
      </c>
      <c r="B497" s="129" t="s">
        <v>23</v>
      </c>
      <c r="C497" s="130" t="s">
        <v>239</v>
      </c>
      <c r="D497" s="130" t="s">
        <v>24</v>
      </c>
      <c r="E497" s="130"/>
      <c r="F497" s="131">
        <v>75</v>
      </c>
      <c r="G497" s="132">
        <v>25.1</v>
      </c>
      <c r="H497" s="132">
        <f t="shared" si="15"/>
        <v>33.466666666666669</v>
      </c>
    </row>
    <row r="498" spans="1:8" ht="22.5">
      <c r="A498" s="128">
        <f t="shared" si="14"/>
        <v>487</v>
      </c>
      <c r="B498" s="129" t="s">
        <v>25</v>
      </c>
      <c r="C498" s="130" t="s">
        <v>239</v>
      </c>
      <c r="D498" s="130" t="s">
        <v>26</v>
      </c>
      <c r="E498" s="130"/>
      <c r="F498" s="131">
        <v>75</v>
      </c>
      <c r="G498" s="132">
        <v>25.1</v>
      </c>
      <c r="H498" s="132">
        <f t="shared" si="15"/>
        <v>33.466666666666669</v>
      </c>
    </row>
    <row r="499" spans="1:8">
      <c r="A499" s="128">
        <f t="shared" si="14"/>
        <v>488</v>
      </c>
      <c r="B499" s="129" t="s">
        <v>8</v>
      </c>
      <c r="C499" s="130" t="s">
        <v>239</v>
      </c>
      <c r="D499" s="130" t="s">
        <v>26</v>
      </c>
      <c r="E499" s="130" t="s">
        <v>9</v>
      </c>
      <c r="F499" s="131">
        <v>75</v>
      </c>
      <c r="G499" s="132">
        <v>25.1</v>
      </c>
      <c r="H499" s="132">
        <f t="shared" si="15"/>
        <v>33.466666666666669</v>
      </c>
    </row>
    <row r="500" spans="1:8">
      <c r="A500" s="128">
        <f t="shared" si="14"/>
        <v>489</v>
      </c>
      <c r="B500" s="129" t="s">
        <v>75</v>
      </c>
      <c r="C500" s="130" t="s">
        <v>239</v>
      </c>
      <c r="D500" s="130" t="s">
        <v>26</v>
      </c>
      <c r="E500" s="130" t="s">
        <v>76</v>
      </c>
      <c r="F500" s="131">
        <v>75</v>
      </c>
      <c r="G500" s="132">
        <v>25.1</v>
      </c>
      <c r="H500" s="132">
        <f t="shared" si="15"/>
        <v>33.466666666666669</v>
      </c>
    </row>
    <row r="501" spans="1:8" ht="67.5">
      <c r="A501" s="128">
        <f t="shared" si="14"/>
        <v>490</v>
      </c>
      <c r="B501" s="134" t="s">
        <v>240</v>
      </c>
      <c r="C501" s="130" t="s">
        <v>241</v>
      </c>
      <c r="D501" s="130"/>
      <c r="E501" s="130"/>
      <c r="F501" s="131">
        <v>52</v>
      </c>
      <c r="G501" s="132"/>
      <c r="H501" s="132">
        <f t="shared" si="15"/>
        <v>0</v>
      </c>
    </row>
    <row r="502" spans="1:8" ht="22.5">
      <c r="A502" s="128">
        <f t="shared" si="14"/>
        <v>491</v>
      </c>
      <c r="B502" s="129" t="s">
        <v>16</v>
      </c>
      <c r="C502" s="130" t="s">
        <v>241</v>
      </c>
      <c r="D502" s="130" t="s">
        <v>17</v>
      </c>
      <c r="E502" s="130"/>
      <c r="F502" s="131">
        <v>52</v>
      </c>
      <c r="G502" s="132"/>
      <c r="H502" s="132">
        <f t="shared" si="15"/>
        <v>0</v>
      </c>
    </row>
    <row r="503" spans="1:8">
      <c r="A503" s="128">
        <f t="shared" si="14"/>
        <v>492</v>
      </c>
      <c r="B503" s="129" t="s">
        <v>18</v>
      </c>
      <c r="C503" s="130" t="s">
        <v>241</v>
      </c>
      <c r="D503" s="130" t="s">
        <v>19</v>
      </c>
      <c r="E503" s="130"/>
      <c r="F503" s="131">
        <v>52</v>
      </c>
      <c r="G503" s="132"/>
      <c r="H503" s="132">
        <f t="shared" si="15"/>
        <v>0</v>
      </c>
    </row>
    <row r="504" spans="1:8">
      <c r="A504" s="128">
        <f t="shared" si="14"/>
        <v>493</v>
      </c>
      <c r="B504" s="129" t="s">
        <v>8</v>
      </c>
      <c r="C504" s="130" t="s">
        <v>241</v>
      </c>
      <c r="D504" s="130" t="s">
        <v>19</v>
      </c>
      <c r="E504" s="130" t="s">
        <v>9</v>
      </c>
      <c r="F504" s="131">
        <v>52</v>
      </c>
      <c r="G504" s="132"/>
      <c r="H504" s="132">
        <f t="shared" si="15"/>
        <v>0</v>
      </c>
    </row>
    <row r="505" spans="1:8">
      <c r="A505" s="128">
        <f t="shared" si="14"/>
        <v>494</v>
      </c>
      <c r="B505" s="129" t="s">
        <v>75</v>
      </c>
      <c r="C505" s="130" t="s">
        <v>241</v>
      </c>
      <c r="D505" s="130" t="s">
        <v>19</v>
      </c>
      <c r="E505" s="130" t="s">
        <v>76</v>
      </c>
      <c r="F505" s="131">
        <v>52</v>
      </c>
      <c r="G505" s="132"/>
      <c r="H505" s="132">
        <f t="shared" si="15"/>
        <v>0</v>
      </c>
    </row>
    <row r="506" spans="1:8">
      <c r="A506" s="128">
        <f t="shared" si="14"/>
        <v>495</v>
      </c>
      <c r="B506" s="129" t="s">
        <v>242</v>
      </c>
      <c r="C506" s="130" t="s">
        <v>243</v>
      </c>
      <c r="D506" s="130"/>
      <c r="E506" s="130"/>
      <c r="F506" s="131">
        <v>1624.9</v>
      </c>
      <c r="G506" s="132"/>
      <c r="H506" s="132">
        <f t="shared" si="15"/>
        <v>0</v>
      </c>
    </row>
    <row r="507" spans="1:8" ht="56.25">
      <c r="A507" s="128">
        <f t="shared" si="14"/>
        <v>496</v>
      </c>
      <c r="B507" s="129" t="s">
        <v>244</v>
      </c>
      <c r="C507" s="130" t="s">
        <v>245</v>
      </c>
      <c r="D507" s="130"/>
      <c r="E507" s="130"/>
      <c r="F507" s="131">
        <v>704.9</v>
      </c>
      <c r="G507" s="132"/>
      <c r="H507" s="132">
        <f t="shared" si="15"/>
        <v>0</v>
      </c>
    </row>
    <row r="508" spans="1:8">
      <c r="A508" s="128">
        <f t="shared" si="14"/>
        <v>497</v>
      </c>
      <c r="B508" s="129" t="s">
        <v>36</v>
      </c>
      <c r="C508" s="130" t="s">
        <v>245</v>
      </c>
      <c r="D508" s="130" t="s">
        <v>37</v>
      </c>
      <c r="E508" s="130"/>
      <c r="F508" s="131">
        <v>704.9</v>
      </c>
      <c r="G508" s="132"/>
      <c r="H508" s="132">
        <f t="shared" si="15"/>
        <v>0</v>
      </c>
    </row>
    <row r="509" spans="1:8" ht="22.5">
      <c r="A509" s="128">
        <f t="shared" si="14"/>
        <v>498</v>
      </c>
      <c r="B509" s="129" t="s">
        <v>38</v>
      </c>
      <c r="C509" s="130" t="s">
        <v>245</v>
      </c>
      <c r="D509" s="130" t="s">
        <v>39</v>
      </c>
      <c r="E509" s="130"/>
      <c r="F509" s="131">
        <v>704.9</v>
      </c>
      <c r="G509" s="132"/>
      <c r="H509" s="132">
        <f t="shared" si="15"/>
        <v>0</v>
      </c>
    </row>
    <row r="510" spans="1:8">
      <c r="A510" s="128">
        <f t="shared" si="14"/>
        <v>499</v>
      </c>
      <c r="B510" s="129" t="s">
        <v>28</v>
      </c>
      <c r="C510" s="130" t="s">
        <v>245</v>
      </c>
      <c r="D510" s="130" t="s">
        <v>39</v>
      </c>
      <c r="E510" s="130" t="s">
        <v>29</v>
      </c>
      <c r="F510" s="131">
        <v>704.9</v>
      </c>
      <c r="G510" s="132"/>
      <c r="H510" s="132">
        <f t="shared" si="15"/>
        <v>0</v>
      </c>
    </row>
    <row r="511" spans="1:8">
      <c r="A511" s="128">
        <f t="shared" si="14"/>
        <v>500</v>
      </c>
      <c r="B511" s="129" t="s">
        <v>30</v>
      </c>
      <c r="C511" s="130" t="s">
        <v>245</v>
      </c>
      <c r="D511" s="130" t="s">
        <v>39</v>
      </c>
      <c r="E511" s="130" t="s">
        <v>31</v>
      </c>
      <c r="F511" s="131">
        <v>704.9</v>
      </c>
      <c r="G511" s="132"/>
      <c r="H511" s="132">
        <f t="shared" si="15"/>
        <v>0</v>
      </c>
    </row>
    <row r="512" spans="1:8" ht="67.5">
      <c r="A512" s="128">
        <f t="shared" si="14"/>
        <v>501</v>
      </c>
      <c r="B512" s="134" t="s">
        <v>246</v>
      </c>
      <c r="C512" s="130" t="s">
        <v>247</v>
      </c>
      <c r="D512" s="130"/>
      <c r="E512" s="130"/>
      <c r="F512" s="131">
        <v>920</v>
      </c>
      <c r="G512" s="132"/>
      <c r="H512" s="132">
        <f t="shared" si="15"/>
        <v>0</v>
      </c>
    </row>
    <row r="513" spans="1:8">
      <c r="A513" s="128">
        <f t="shared" si="14"/>
        <v>502</v>
      </c>
      <c r="B513" s="129" t="s">
        <v>36</v>
      </c>
      <c r="C513" s="130" t="s">
        <v>247</v>
      </c>
      <c r="D513" s="130" t="s">
        <v>37</v>
      </c>
      <c r="E513" s="130"/>
      <c r="F513" s="131">
        <v>920</v>
      </c>
      <c r="G513" s="132"/>
      <c r="H513" s="132">
        <f t="shared" si="15"/>
        <v>0</v>
      </c>
    </row>
    <row r="514" spans="1:8" ht="22.5">
      <c r="A514" s="128">
        <f t="shared" si="14"/>
        <v>503</v>
      </c>
      <c r="B514" s="129" t="s">
        <v>38</v>
      </c>
      <c r="C514" s="130" t="s">
        <v>247</v>
      </c>
      <c r="D514" s="130" t="s">
        <v>39</v>
      </c>
      <c r="E514" s="130"/>
      <c r="F514" s="131">
        <v>920</v>
      </c>
      <c r="G514" s="132"/>
      <c r="H514" s="132">
        <f t="shared" si="15"/>
        <v>0</v>
      </c>
    </row>
    <row r="515" spans="1:8">
      <c r="A515" s="128">
        <f t="shared" si="14"/>
        <v>504</v>
      </c>
      <c r="B515" s="129" t="s">
        <v>28</v>
      </c>
      <c r="C515" s="130" t="s">
        <v>247</v>
      </c>
      <c r="D515" s="130" t="s">
        <v>39</v>
      </c>
      <c r="E515" s="130" t="s">
        <v>29</v>
      </c>
      <c r="F515" s="131">
        <v>920</v>
      </c>
      <c r="G515" s="132"/>
      <c r="H515" s="132">
        <f t="shared" si="15"/>
        <v>0</v>
      </c>
    </row>
    <row r="516" spans="1:8">
      <c r="A516" s="128">
        <f t="shared" si="14"/>
        <v>505</v>
      </c>
      <c r="B516" s="129" t="s">
        <v>30</v>
      </c>
      <c r="C516" s="130" t="s">
        <v>247</v>
      </c>
      <c r="D516" s="130" t="s">
        <v>39</v>
      </c>
      <c r="E516" s="130" t="s">
        <v>31</v>
      </c>
      <c r="F516" s="131">
        <v>920</v>
      </c>
      <c r="G516" s="132"/>
      <c r="H516" s="132">
        <f t="shared" si="15"/>
        <v>0</v>
      </c>
    </row>
    <row r="517" spans="1:8" ht="36">
      <c r="A517" s="136">
        <f t="shared" si="14"/>
        <v>506</v>
      </c>
      <c r="B517" s="124" t="s">
        <v>700</v>
      </c>
      <c r="C517" s="123" t="s">
        <v>248</v>
      </c>
      <c r="D517" s="123"/>
      <c r="E517" s="123"/>
      <c r="F517" s="125">
        <v>50</v>
      </c>
      <c r="G517" s="132"/>
      <c r="H517" s="126">
        <f t="shared" si="15"/>
        <v>0</v>
      </c>
    </row>
    <row r="518" spans="1:8">
      <c r="A518" s="128">
        <f t="shared" si="14"/>
        <v>507</v>
      </c>
      <c r="B518" s="129" t="s">
        <v>160</v>
      </c>
      <c r="C518" s="130" t="s">
        <v>249</v>
      </c>
      <c r="D518" s="130"/>
      <c r="E518" s="130"/>
      <c r="F518" s="131">
        <v>50</v>
      </c>
      <c r="G518" s="132"/>
      <c r="H518" s="132">
        <f t="shared" si="15"/>
        <v>0</v>
      </c>
    </row>
    <row r="519" spans="1:8" ht="90">
      <c r="A519" s="128">
        <f t="shared" si="14"/>
        <v>508</v>
      </c>
      <c r="B519" s="134" t="s">
        <v>701</v>
      </c>
      <c r="C519" s="130" t="s">
        <v>250</v>
      </c>
      <c r="D519" s="130"/>
      <c r="E519" s="130"/>
      <c r="F519" s="131">
        <v>40</v>
      </c>
      <c r="G519" s="132"/>
      <c r="H519" s="132">
        <f t="shared" si="15"/>
        <v>0</v>
      </c>
    </row>
    <row r="520" spans="1:8">
      <c r="A520" s="128">
        <f t="shared" si="14"/>
        <v>509</v>
      </c>
      <c r="B520" s="129" t="s">
        <v>53</v>
      </c>
      <c r="C520" s="130" t="s">
        <v>250</v>
      </c>
      <c r="D520" s="130" t="s">
        <v>54</v>
      </c>
      <c r="E520" s="130"/>
      <c r="F520" s="131">
        <v>40</v>
      </c>
      <c r="G520" s="132"/>
      <c r="H520" s="132">
        <f t="shared" si="15"/>
        <v>0</v>
      </c>
    </row>
    <row r="521" spans="1:8" ht="33.75">
      <c r="A521" s="128">
        <f t="shared" ref="A521:A584" si="16">A520+1</f>
        <v>510</v>
      </c>
      <c r="B521" s="129" t="s">
        <v>162</v>
      </c>
      <c r="C521" s="130" t="s">
        <v>250</v>
      </c>
      <c r="D521" s="130" t="s">
        <v>163</v>
      </c>
      <c r="E521" s="130"/>
      <c r="F521" s="131">
        <v>40</v>
      </c>
      <c r="G521" s="132"/>
      <c r="H521" s="132">
        <f t="shared" si="15"/>
        <v>0</v>
      </c>
    </row>
    <row r="522" spans="1:8">
      <c r="A522" s="128">
        <f t="shared" si="16"/>
        <v>511</v>
      </c>
      <c r="B522" s="129" t="s">
        <v>170</v>
      </c>
      <c r="C522" s="130" t="s">
        <v>250</v>
      </c>
      <c r="D522" s="130" t="s">
        <v>163</v>
      </c>
      <c r="E522" s="130" t="s">
        <v>171</v>
      </c>
      <c r="F522" s="131">
        <v>40</v>
      </c>
      <c r="G522" s="132"/>
      <c r="H522" s="132">
        <f t="shared" si="15"/>
        <v>0</v>
      </c>
    </row>
    <row r="523" spans="1:8">
      <c r="A523" s="128">
        <f t="shared" si="16"/>
        <v>512</v>
      </c>
      <c r="B523" s="129" t="s">
        <v>178</v>
      </c>
      <c r="C523" s="130" t="s">
        <v>250</v>
      </c>
      <c r="D523" s="130" t="s">
        <v>163</v>
      </c>
      <c r="E523" s="130" t="s">
        <v>179</v>
      </c>
      <c r="F523" s="131">
        <v>40</v>
      </c>
      <c r="G523" s="132"/>
      <c r="H523" s="132">
        <f t="shared" si="15"/>
        <v>0</v>
      </c>
    </row>
    <row r="524" spans="1:8" ht="78.75">
      <c r="A524" s="128">
        <f t="shared" si="16"/>
        <v>513</v>
      </c>
      <c r="B524" s="134" t="s">
        <v>702</v>
      </c>
      <c r="C524" s="130" t="s">
        <v>251</v>
      </c>
      <c r="D524" s="130"/>
      <c r="E524" s="130"/>
      <c r="F524" s="131">
        <v>10</v>
      </c>
      <c r="G524" s="132"/>
      <c r="H524" s="132">
        <f t="shared" si="15"/>
        <v>0</v>
      </c>
    </row>
    <row r="525" spans="1:8">
      <c r="A525" s="128">
        <f t="shared" si="16"/>
        <v>514</v>
      </c>
      <c r="B525" s="129" t="s">
        <v>53</v>
      </c>
      <c r="C525" s="130" t="s">
        <v>251</v>
      </c>
      <c r="D525" s="130" t="s">
        <v>54</v>
      </c>
      <c r="E525" s="130"/>
      <c r="F525" s="131">
        <v>10</v>
      </c>
      <c r="G525" s="132"/>
      <c r="H525" s="132">
        <f t="shared" si="15"/>
        <v>0</v>
      </c>
    </row>
    <row r="526" spans="1:8" ht="33.75">
      <c r="A526" s="128">
        <f t="shared" si="16"/>
        <v>515</v>
      </c>
      <c r="B526" s="129" t="s">
        <v>162</v>
      </c>
      <c r="C526" s="130" t="s">
        <v>251</v>
      </c>
      <c r="D526" s="130" t="s">
        <v>163</v>
      </c>
      <c r="E526" s="130"/>
      <c r="F526" s="131">
        <v>10</v>
      </c>
      <c r="G526" s="132"/>
      <c r="H526" s="132">
        <f t="shared" si="15"/>
        <v>0</v>
      </c>
    </row>
    <row r="527" spans="1:8">
      <c r="A527" s="128">
        <f t="shared" si="16"/>
        <v>516</v>
      </c>
      <c r="B527" s="129" t="s">
        <v>170</v>
      </c>
      <c r="C527" s="130" t="s">
        <v>251</v>
      </c>
      <c r="D527" s="130" t="s">
        <v>163</v>
      </c>
      <c r="E527" s="130" t="s">
        <v>171</v>
      </c>
      <c r="F527" s="131">
        <v>10</v>
      </c>
      <c r="G527" s="132"/>
      <c r="H527" s="132">
        <f t="shared" si="15"/>
        <v>0</v>
      </c>
    </row>
    <row r="528" spans="1:8">
      <c r="A528" s="128">
        <f t="shared" si="16"/>
        <v>517</v>
      </c>
      <c r="B528" s="129" t="s">
        <v>178</v>
      </c>
      <c r="C528" s="130" t="s">
        <v>251</v>
      </c>
      <c r="D528" s="130" t="s">
        <v>163</v>
      </c>
      <c r="E528" s="130" t="s">
        <v>179</v>
      </c>
      <c r="F528" s="131">
        <v>10</v>
      </c>
      <c r="G528" s="132"/>
      <c r="H528" s="132">
        <f t="shared" si="15"/>
        <v>0</v>
      </c>
    </row>
    <row r="529" spans="1:10" ht="24">
      <c r="A529" s="136">
        <f t="shared" si="16"/>
        <v>518</v>
      </c>
      <c r="B529" s="124" t="s">
        <v>252</v>
      </c>
      <c r="C529" s="123" t="s">
        <v>253</v>
      </c>
      <c r="D529" s="123"/>
      <c r="E529" s="123"/>
      <c r="F529" s="125">
        <v>16128.8</v>
      </c>
      <c r="G529" s="126">
        <v>4150.1000000000004</v>
      </c>
      <c r="H529" s="126">
        <f t="shared" si="15"/>
        <v>25.730990526263582</v>
      </c>
      <c r="I529" s="127"/>
      <c r="J529" s="127"/>
    </row>
    <row r="530" spans="1:10">
      <c r="A530" s="128">
        <f t="shared" si="16"/>
        <v>519</v>
      </c>
      <c r="B530" s="129" t="s">
        <v>160</v>
      </c>
      <c r="C530" s="130" t="s">
        <v>254</v>
      </c>
      <c r="D530" s="130"/>
      <c r="E530" s="130"/>
      <c r="F530" s="131">
        <v>16128.8</v>
      </c>
      <c r="G530" s="132">
        <v>4150.1000000000004</v>
      </c>
      <c r="H530" s="132">
        <f t="shared" si="15"/>
        <v>25.730990526263582</v>
      </c>
    </row>
    <row r="531" spans="1:10" ht="56.25">
      <c r="A531" s="128">
        <f t="shared" si="16"/>
        <v>520</v>
      </c>
      <c r="B531" s="129" t="s">
        <v>255</v>
      </c>
      <c r="C531" s="130" t="s">
        <v>256</v>
      </c>
      <c r="D531" s="130"/>
      <c r="E531" s="130"/>
      <c r="F531" s="131">
        <v>110</v>
      </c>
      <c r="G531" s="132"/>
      <c r="H531" s="132">
        <f t="shared" si="15"/>
        <v>0</v>
      </c>
    </row>
    <row r="532" spans="1:10" ht="22.5">
      <c r="A532" s="128">
        <f t="shared" si="16"/>
        <v>521</v>
      </c>
      <c r="B532" s="129" t="s">
        <v>23</v>
      </c>
      <c r="C532" s="130" t="s">
        <v>256</v>
      </c>
      <c r="D532" s="130" t="s">
        <v>24</v>
      </c>
      <c r="E532" s="130"/>
      <c r="F532" s="131">
        <v>110</v>
      </c>
      <c r="G532" s="132"/>
      <c r="H532" s="132">
        <f t="shared" si="15"/>
        <v>0</v>
      </c>
    </row>
    <row r="533" spans="1:10" ht="22.5">
      <c r="A533" s="128">
        <f t="shared" si="16"/>
        <v>522</v>
      </c>
      <c r="B533" s="129" t="s">
        <v>25</v>
      </c>
      <c r="C533" s="130" t="s">
        <v>256</v>
      </c>
      <c r="D533" s="130" t="s">
        <v>26</v>
      </c>
      <c r="E533" s="130"/>
      <c r="F533" s="131">
        <v>110</v>
      </c>
      <c r="G533" s="132"/>
      <c r="H533" s="132">
        <f t="shared" si="15"/>
        <v>0</v>
      </c>
    </row>
    <row r="534" spans="1:10">
      <c r="A534" s="128">
        <f t="shared" si="16"/>
        <v>523</v>
      </c>
      <c r="B534" s="129" t="s">
        <v>8</v>
      </c>
      <c r="C534" s="130" t="s">
        <v>256</v>
      </c>
      <c r="D534" s="130" t="s">
        <v>26</v>
      </c>
      <c r="E534" s="130" t="s">
        <v>9</v>
      </c>
      <c r="F534" s="131">
        <v>110</v>
      </c>
      <c r="G534" s="132"/>
      <c r="H534" s="132">
        <f t="shared" si="15"/>
        <v>0</v>
      </c>
    </row>
    <row r="535" spans="1:10">
      <c r="A535" s="128">
        <f t="shared" si="16"/>
        <v>524</v>
      </c>
      <c r="B535" s="129" t="s">
        <v>10</v>
      </c>
      <c r="C535" s="130" t="s">
        <v>256</v>
      </c>
      <c r="D535" s="130" t="s">
        <v>26</v>
      </c>
      <c r="E535" s="130" t="s">
        <v>11</v>
      </c>
      <c r="F535" s="131">
        <v>55</v>
      </c>
      <c r="G535" s="132"/>
      <c r="H535" s="132">
        <f t="shared" si="15"/>
        <v>0</v>
      </c>
    </row>
    <row r="536" spans="1:10">
      <c r="A536" s="128">
        <f t="shared" si="16"/>
        <v>525</v>
      </c>
      <c r="B536" s="129" t="s">
        <v>43</v>
      </c>
      <c r="C536" s="130" t="s">
        <v>256</v>
      </c>
      <c r="D536" s="130" t="s">
        <v>26</v>
      </c>
      <c r="E536" s="130" t="s">
        <v>20</v>
      </c>
      <c r="F536" s="131">
        <v>55</v>
      </c>
      <c r="G536" s="132"/>
      <c r="H536" s="132">
        <f t="shared" si="15"/>
        <v>0</v>
      </c>
    </row>
    <row r="537" spans="1:10" ht="90">
      <c r="A537" s="128">
        <f t="shared" si="16"/>
        <v>526</v>
      </c>
      <c r="B537" s="134" t="s">
        <v>257</v>
      </c>
      <c r="C537" s="130" t="s">
        <v>258</v>
      </c>
      <c r="D537" s="130"/>
      <c r="E537" s="130"/>
      <c r="F537" s="131">
        <v>16018.8</v>
      </c>
      <c r="G537" s="132">
        <v>4150.1000000000004</v>
      </c>
      <c r="H537" s="132">
        <f t="shared" si="15"/>
        <v>25.907683471920496</v>
      </c>
    </row>
    <row r="538" spans="1:10">
      <c r="A538" s="128">
        <f t="shared" si="16"/>
        <v>527</v>
      </c>
      <c r="B538" s="129" t="s">
        <v>53</v>
      </c>
      <c r="C538" s="130" t="s">
        <v>258</v>
      </c>
      <c r="D538" s="130" t="s">
        <v>54</v>
      </c>
      <c r="E538" s="130"/>
      <c r="F538" s="131">
        <v>16018.8</v>
      </c>
      <c r="G538" s="132">
        <v>4150.1000000000004</v>
      </c>
      <c r="H538" s="132">
        <f t="shared" si="15"/>
        <v>25.907683471920496</v>
      </c>
    </row>
    <row r="539" spans="1:10" ht="33.75">
      <c r="A539" s="128">
        <f t="shared" si="16"/>
        <v>528</v>
      </c>
      <c r="B539" s="129" t="s">
        <v>162</v>
      </c>
      <c r="C539" s="130" t="s">
        <v>258</v>
      </c>
      <c r="D539" s="130" t="s">
        <v>163</v>
      </c>
      <c r="E539" s="130"/>
      <c r="F539" s="131">
        <v>16018.8</v>
      </c>
      <c r="G539" s="132">
        <v>4150.1000000000004</v>
      </c>
      <c r="H539" s="132">
        <f t="shared" si="15"/>
        <v>25.907683471920496</v>
      </c>
    </row>
    <row r="540" spans="1:10">
      <c r="A540" s="128">
        <f t="shared" si="16"/>
        <v>529</v>
      </c>
      <c r="B540" s="129" t="s">
        <v>170</v>
      </c>
      <c r="C540" s="130" t="s">
        <v>258</v>
      </c>
      <c r="D540" s="130" t="s">
        <v>163</v>
      </c>
      <c r="E540" s="130" t="s">
        <v>171</v>
      </c>
      <c r="F540" s="131">
        <v>16018.8</v>
      </c>
      <c r="G540" s="132">
        <v>4150.1000000000004</v>
      </c>
      <c r="H540" s="132">
        <f t="shared" si="15"/>
        <v>25.907683471920496</v>
      </c>
    </row>
    <row r="541" spans="1:10">
      <c r="A541" s="128">
        <f t="shared" si="16"/>
        <v>530</v>
      </c>
      <c r="B541" s="129" t="s">
        <v>259</v>
      </c>
      <c r="C541" s="130" t="s">
        <v>258</v>
      </c>
      <c r="D541" s="130" t="s">
        <v>163</v>
      </c>
      <c r="E541" s="130" t="s">
        <v>260</v>
      </c>
      <c r="F541" s="131">
        <v>16018.8</v>
      </c>
      <c r="G541" s="132">
        <v>4150.1000000000004</v>
      </c>
      <c r="H541" s="132">
        <f t="shared" si="15"/>
        <v>25.907683471920496</v>
      </c>
    </row>
    <row r="542" spans="1:10" ht="36">
      <c r="A542" s="136">
        <f t="shared" si="16"/>
        <v>531</v>
      </c>
      <c r="B542" s="124" t="s">
        <v>703</v>
      </c>
      <c r="C542" s="123" t="s">
        <v>261</v>
      </c>
      <c r="D542" s="123"/>
      <c r="E542" s="123"/>
      <c r="F542" s="125">
        <v>1063.0999999999999</v>
      </c>
      <c r="G542" s="126">
        <v>300.60000000000002</v>
      </c>
      <c r="H542" s="126">
        <f t="shared" si="15"/>
        <v>28.275797196877061</v>
      </c>
      <c r="I542" s="127"/>
      <c r="J542" s="127"/>
    </row>
    <row r="543" spans="1:10">
      <c r="A543" s="128">
        <f t="shared" si="16"/>
        <v>532</v>
      </c>
      <c r="B543" s="129" t="s">
        <v>160</v>
      </c>
      <c r="C543" s="130" t="s">
        <v>262</v>
      </c>
      <c r="D543" s="130"/>
      <c r="E543" s="130"/>
      <c r="F543" s="131">
        <v>1063.0999999999999</v>
      </c>
      <c r="G543" s="132">
        <v>300.60000000000002</v>
      </c>
      <c r="H543" s="132">
        <f t="shared" si="15"/>
        <v>28.275797196877061</v>
      </c>
    </row>
    <row r="544" spans="1:10" ht="78.75">
      <c r="A544" s="128">
        <f t="shared" si="16"/>
        <v>533</v>
      </c>
      <c r="B544" s="134" t="s">
        <v>704</v>
      </c>
      <c r="C544" s="130" t="s">
        <v>263</v>
      </c>
      <c r="D544" s="130"/>
      <c r="E544" s="130"/>
      <c r="F544" s="131">
        <v>87.2</v>
      </c>
      <c r="G544" s="132"/>
      <c r="H544" s="132">
        <f t="shared" si="15"/>
        <v>0</v>
      </c>
    </row>
    <row r="545" spans="1:8" ht="22.5">
      <c r="A545" s="128">
        <f t="shared" si="16"/>
        <v>534</v>
      </c>
      <c r="B545" s="129" t="s">
        <v>23</v>
      </c>
      <c r="C545" s="130" t="s">
        <v>263</v>
      </c>
      <c r="D545" s="130" t="s">
        <v>24</v>
      </c>
      <c r="E545" s="130"/>
      <c r="F545" s="131">
        <v>87.2</v>
      </c>
      <c r="G545" s="132"/>
      <c r="H545" s="132">
        <f t="shared" si="15"/>
        <v>0</v>
      </c>
    </row>
    <row r="546" spans="1:8" ht="22.5">
      <c r="A546" s="128">
        <f t="shared" si="16"/>
        <v>535</v>
      </c>
      <c r="B546" s="129" t="s">
        <v>25</v>
      </c>
      <c r="C546" s="130" t="s">
        <v>263</v>
      </c>
      <c r="D546" s="130" t="s">
        <v>26</v>
      </c>
      <c r="E546" s="130"/>
      <c r="F546" s="131">
        <v>87.2</v>
      </c>
      <c r="G546" s="132"/>
      <c r="H546" s="132">
        <f t="shared" si="15"/>
        <v>0</v>
      </c>
    </row>
    <row r="547" spans="1:8">
      <c r="A547" s="128">
        <f t="shared" si="16"/>
        <v>536</v>
      </c>
      <c r="B547" s="129" t="s">
        <v>146</v>
      </c>
      <c r="C547" s="130" t="s">
        <v>263</v>
      </c>
      <c r="D547" s="130" t="s">
        <v>26</v>
      </c>
      <c r="E547" s="130" t="s">
        <v>147</v>
      </c>
      <c r="F547" s="131">
        <v>87.2</v>
      </c>
      <c r="G547" s="132"/>
      <c r="H547" s="132">
        <f t="shared" si="15"/>
        <v>0</v>
      </c>
    </row>
    <row r="548" spans="1:8" ht="45">
      <c r="A548" s="128">
        <f t="shared" si="16"/>
        <v>537</v>
      </c>
      <c r="B548" s="129" t="s">
        <v>148</v>
      </c>
      <c r="C548" s="130" t="s">
        <v>263</v>
      </c>
      <c r="D548" s="130" t="s">
        <v>26</v>
      </c>
      <c r="E548" s="130" t="s">
        <v>149</v>
      </c>
      <c r="F548" s="131">
        <v>87.2</v>
      </c>
      <c r="G548" s="132"/>
      <c r="H548" s="132">
        <f t="shared" si="15"/>
        <v>0</v>
      </c>
    </row>
    <row r="549" spans="1:8" ht="78.75">
      <c r="A549" s="128">
        <f t="shared" si="16"/>
        <v>538</v>
      </c>
      <c r="B549" s="134" t="s">
        <v>705</v>
      </c>
      <c r="C549" s="130" t="s">
        <v>264</v>
      </c>
      <c r="D549" s="130"/>
      <c r="E549" s="130"/>
      <c r="F549" s="131">
        <v>761.9</v>
      </c>
      <c r="G549" s="132">
        <v>300.60000000000002</v>
      </c>
      <c r="H549" s="132">
        <f t="shared" si="15"/>
        <v>39.45399658747867</v>
      </c>
    </row>
    <row r="550" spans="1:8" ht="22.5">
      <c r="A550" s="128">
        <f t="shared" si="16"/>
        <v>539</v>
      </c>
      <c r="B550" s="129" t="s">
        <v>23</v>
      </c>
      <c r="C550" s="130" t="s">
        <v>264</v>
      </c>
      <c r="D550" s="130" t="s">
        <v>24</v>
      </c>
      <c r="E550" s="130"/>
      <c r="F550" s="131">
        <v>761.9</v>
      </c>
      <c r="G550" s="132">
        <v>300.60000000000002</v>
      </c>
      <c r="H550" s="132">
        <f t="shared" si="15"/>
        <v>39.45399658747867</v>
      </c>
    </row>
    <row r="551" spans="1:8" ht="22.5">
      <c r="A551" s="128">
        <f t="shared" si="16"/>
        <v>540</v>
      </c>
      <c r="B551" s="129" t="s">
        <v>25</v>
      </c>
      <c r="C551" s="130" t="s">
        <v>264</v>
      </c>
      <c r="D551" s="130" t="s">
        <v>26</v>
      </c>
      <c r="E551" s="130"/>
      <c r="F551" s="131">
        <v>761.9</v>
      </c>
      <c r="G551" s="132">
        <v>300.60000000000002</v>
      </c>
      <c r="H551" s="132">
        <f t="shared" si="15"/>
        <v>39.45399658747867</v>
      </c>
    </row>
    <row r="552" spans="1:8">
      <c r="A552" s="128">
        <f t="shared" si="16"/>
        <v>541</v>
      </c>
      <c r="B552" s="129" t="s">
        <v>146</v>
      </c>
      <c r="C552" s="130" t="s">
        <v>264</v>
      </c>
      <c r="D552" s="130" t="s">
        <v>26</v>
      </c>
      <c r="E552" s="130" t="s">
        <v>147</v>
      </c>
      <c r="F552" s="131">
        <v>761.9</v>
      </c>
      <c r="G552" s="132">
        <v>300.60000000000002</v>
      </c>
      <c r="H552" s="132">
        <f t="shared" ref="H552:H615" si="17">G552/F552*100</f>
        <v>39.45399658747867</v>
      </c>
    </row>
    <row r="553" spans="1:8" ht="45">
      <c r="A553" s="128">
        <f t="shared" si="16"/>
        <v>542</v>
      </c>
      <c r="B553" s="129" t="s">
        <v>148</v>
      </c>
      <c r="C553" s="130" t="s">
        <v>264</v>
      </c>
      <c r="D553" s="130" t="s">
        <v>26</v>
      </c>
      <c r="E553" s="130" t="s">
        <v>149</v>
      </c>
      <c r="F553" s="131">
        <v>761.9</v>
      </c>
      <c r="G553" s="132">
        <v>300.60000000000002</v>
      </c>
      <c r="H553" s="132">
        <f t="shared" si="17"/>
        <v>39.45399658747867</v>
      </c>
    </row>
    <row r="554" spans="1:8" ht="78.75">
      <c r="A554" s="128">
        <f t="shared" si="16"/>
        <v>543</v>
      </c>
      <c r="B554" s="134" t="s">
        <v>706</v>
      </c>
      <c r="C554" s="130" t="s">
        <v>265</v>
      </c>
      <c r="D554" s="130"/>
      <c r="E554" s="130"/>
      <c r="F554" s="131">
        <v>50</v>
      </c>
      <c r="G554" s="132"/>
      <c r="H554" s="132">
        <f t="shared" si="17"/>
        <v>0</v>
      </c>
    </row>
    <row r="555" spans="1:8" ht="22.5">
      <c r="A555" s="128">
        <f t="shared" si="16"/>
        <v>544</v>
      </c>
      <c r="B555" s="129" t="s">
        <v>23</v>
      </c>
      <c r="C555" s="130" t="s">
        <v>265</v>
      </c>
      <c r="D555" s="130" t="s">
        <v>24</v>
      </c>
      <c r="E555" s="130"/>
      <c r="F555" s="131">
        <v>50</v>
      </c>
      <c r="G555" s="132"/>
      <c r="H555" s="132">
        <f t="shared" si="17"/>
        <v>0</v>
      </c>
    </row>
    <row r="556" spans="1:8" ht="22.5">
      <c r="A556" s="128">
        <f t="shared" si="16"/>
        <v>545</v>
      </c>
      <c r="B556" s="129" t="s">
        <v>25</v>
      </c>
      <c r="C556" s="130" t="s">
        <v>265</v>
      </c>
      <c r="D556" s="130" t="s">
        <v>26</v>
      </c>
      <c r="E556" s="130"/>
      <c r="F556" s="131">
        <v>50</v>
      </c>
      <c r="G556" s="132"/>
      <c r="H556" s="132">
        <f t="shared" si="17"/>
        <v>0</v>
      </c>
    </row>
    <row r="557" spans="1:8">
      <c r="A557" s="128">
        <f t="shared" si="16"/>
        <v>546</v>
      </c>
      <c r="B557" s="129" t="s">
        <v>146</v>
      </c>
      <c r="C557" s="130" t="s">
        <v>265</v>
      </c>
      <c r="D557" s="130" t="s">
        <v>26</v>
      </c>
      <c r="E557" s="130" t="s">
        <v>147</v>
      </c>
      <c r="F557" s="131">
        <v>50</v>
      </c>
      <c r="G557" s="132"/>
      <c r="H557" s="132">
        <f t="shared" si="17"/>
        <v>0</v>
      </c>
    </row>
    <row r="558" spans="1:8" ht="45">
      <c r="A558" s="128">
        <f t="shared" si="16"/>
        <v>547</v>
      </c>
      <c r="B558" s="129" t="s">
        <v>148</v>
      </c>
      <c r="C558" s="130" t="s">
        <v>265</v>
      </c>
      <c r="D558" s="130" t="s">
        <v>26</v>
      </c>
      <c r="E558" s="130" t="s">
        <v>149</v>
      </c>
      <c r="F558" s="131">
        <v>50</v>
      </c>
      <c r="G558" s="132"/>
      <c r="H558" s="132">
        <f t="shared" si="17"/>
        <v>0</v>
      </c>
    </row>
    <row r="559" spans="1:8" ht="67.5">
      <c r="A559" s="128">
        <f t="shared" si="16"/>
        <v>548</v>
      </c>
      <c r="B559" s="129" t="s">
        <v>707</v>
      </c>
      <c r="C559" s="130" t="s">
        <v>266</v>
      </c>
      <c r="D559" s="130"/>
      <c r="E559" s="130"/>
      <c r="F559" s="131">
        <v>164</v>
      </c>
      <c r="G559" s="132"/>
      <c r="H559" s="132">
        <f t="shared" si="17"/>
        <v>0</v>
      </c>
    </row>
    <row r="560" spans="1:8" ht="22.5">
      <c r="A560" s="128">
        <f t="shared" si="16"/>
        <v>549</v>
      </c>
      <c r="B560" s="129" t="s">
        <v>23</v>
      </c>
      <c r="C560" s="130" t="s">
        <v>266</v>
      </c>
      <c r="D560" s="130" t="s">
        <v>24</v>
      </c>
      <c r="E560" s="130"/>
      <c r="F560" s="131">
        <v>164</v>
      </c>
      <c r="G560" s="132"/>
      <c r="H560" s="132">
        <f t="shared" si="17"/>
        <v>0</v>
      </c>
    </row>
    <row r="561" spans="1:10" ht="22.5">
      <c r="A561" s="128">
        <f t="shared" si="16"/>
        <v>550</v>
      </c>
      <c r="B561" s="129" t="s">
        <v>25</v>
      </c>
      <c r="C561" s="130" t="s">
        <v>266</v>
      </c>
      <c r="D561" s="130" t="s">
        <v>26</v>
      </c>
      <c r="E561" s="130"/>
      <c r="F561" s="131">
        <v>164</v>
      </c>
      <c r="G561" s="132"/>
      <c r="H561" s="132">
        <f t="shared" si="17"/>
        <v>0</v>
      </c>
    </row>
    <row r="562" spans="1:10">
      <c r="A562" s="128">
        <f t="shared" si="16"/>
        <v>551</v>
      </c>
      <c r="B562" s="129" t="s">
        <v>146</v>
      </c>
      <c r="C562" s="130" t="s">
        <v>266</v>
      </c>
      <c r="D562" s="130" t="s">
        <v>26</v>
      </c>
      <c r="E562" s="130" t="s">
        <v>147</v>
      </c>
      <c r="F562" s="131">
        <v>164</v>
      </c>
      <c r="G562" s="132"/>
      <c r="H562" s="132">
        <f t="shared" si="17"/>
        <v>0</v>
      </c>
    </row>
    <row r="563" spans="1:10" ht="45">
      <c r="A563" s="128">
        <f t="shared" si="16"/>
        <v>552</v>
      </c>
      <c r="B563" s="129" t="s">
        <v>148</v>
      </c>
      <c r="C563" s="130" t="s">
        <v>266</v>
      </c>
      <c r="D563" s="130" t="s">
        <v>26</v>
      </c>
      <c r="E563" s="130" t="s">
        <v>149</v>
      </c>
      <c r="F563" s="131">
        <v>164</v>
      </c>
      <c r="G563" s="132"/>
      <c r="H563" s="132">
        <f t="shared" si="17"/>
        <v>0</v>
      </c>
    </row>
    <row r="564" spans="1:10" ht="24">
      <c r="A564" s="136">
        <f t="shared" si="16"/>
        <v>553</v>
      </c>
      <c r="B564" s="124" t="s">
        <v>267</v>
      </c>
      <c r="C564" s="123" t="s">
        <v>268</v>
      </c>
      <c r="D564" s="123"/>
      <c r="E564" s="123"/>
      <c r="F564" s="125">
        <v>5732.3</v>
      </c>
      <c r="G564" s="126">
        <v>640.5</v>
      </c>
      <c r="H564" s="126">
        <f t="shared" si="17"/>
        <v>11.173525460984248</v>
      </c>
      <c r="I564" s="127"/>
      <c r="J564" s="127"/>
    </row>
    <row r="565" spans="1:10" ht="22.5">
      <c r="A565" s="128">
        <f t="shared" si="16"/>
        <v>554</v>
      </c>
      <c r="B565" s="129" t="s">
        <v>269</v>
      </c>
      <c r="C565" s="130" t="s">
        <v>270</v>
      </c>
      <c r="D565" s="130"/>
      <c r="E565" s="130"/>
      <c r="F565" s="131">
        <v>49</v>
      </c>
      <c r="G565" s="132">
        <v>23.4</v>
      </c>
      <c r="H565" s="132">
        <f t="shared" si="17"/>
        <v>47.755102040816325</v>
      </c>
    </row>
    <row r="566" spans="1:10" ht="90">
      <c r="A566" s="128">
        <f t="shared" si="16"/>
        <v>555</v>
      </c>
      <c r="B566" s="134" t="s">
        <v>271</v>
      </c>
      <c r="C566" s="130" t="s">
        <v>272</v>
      </c>
      <c r="D566" s="130"/>
      <c r="E566" s="130"/>
      <c r="F566" s="131">
        <v>49</v>
      </c>
      <c r="G566" s="132">
        <v>23.4</v>
      </c>
      <c r="H566" s="132">
        <f t="shared" si="17"/>
        <v>47.755102040816325</v>
      </c>
    </row>
    <row r="567" spans="1:10">
      <c r="A567" s="128">
        <f t="shared" si="16"/>
        <v>556</v>
      </c>
      <c r="B567" s="129" t="s">
        <v>53</v>
      </c>
      <c r="C567" s="130" t="s">
        <v>272</v>
      </c>
      <c r="D567" s="130" t="s">
        <v>54</v>
      </c>
      <c r="E567" s="130"/>
      <c r="F567" s="131">
        <v>49</v>
      </c>
      <c r="G567" s="132">
        <v>23.4</v>
      </c>
      <c r="H567" s="132">
        <f t="shared" si="17"/>
        <v>47.755102040816325</v>
      </c>
    </row>
    <row r="568" spans="1:10" ht="33.75">
      <c r="A568" s="128">
        <f t="shared" si="16"/>
        <v>557</v>
      </c>
      <c r="B568" s="129" t="s">
        <v>162</v>
      </c>
      <c r="C568" s="130" t="s">
        <v>272</v>
      </c>
      <c r="D568" s="130" t="s">
        <v>163</v>
      </c>
      <c r="E568" s="130"/>
      <c r="F568" s="131">
        <v>49</v>
      </c>
      <c r="G568" s="132">
        <v>23.4</v>
      </c>
      <c r="H568" s="132">
        <f t="shared" si="17"/>
        <v>47.755102040816325</v>
      </c>
    </row>
    <row r="569" spans="1:10">
      <c r="A569" s="128">
        <f t="shared" si="16"/>
        <v>558</v>
      </c>
      <c r="B569" s="129" t="s">
        <v>170</v>
      </c>
      <c r="C569" s="130" t="s">
        <v>272</v>
      </c>
      <c r="D569" s="130" t="s">
        <v>163</v>
      </c>
      <c r="E569" s="130" t="s">
        <v>171</v>
      </c>
      <c r="F569" s="131">
        <v>49</v>
      </c>
      <c r="G569" s="132">
        <v>23.4</v>
      </c>
      <c r="H569" s="132">
        <f t="shared" si="17"/>
        <v>47.755102040816325</v>
      </c>
    </row>
    <row r="570" spans="1:10">
      <c r="A570" s="128">
        <f t="shared" si="16"/>
        <v>559</v>
      </c>
      <c r="B570" s="129" t="s">
        <v>273</v>
      </c>
      <c r="C570" s="130" t="s">
        <v>272</v>
      </c>
      <c r="D570" s="130" t="s">
        <v>163</v>
      </c>
      <c r="E570" s="130" t="s">
        <v>274</v>
      </c>
      <c r="F570" s="131">
        <v>49</v>
      </c>
      <c r="G570" s="132">
        <v>23.4</v>
      </c>
      <c r="H570" s="132">
        <f t="shared" si="17"/>
        <v>47.755102040816325</v>
      </c>
    </row>
    <row r="571" spans="1:10" ht="22.5">
      <c r="A571" s="128">
        <f t="shared" si="16"/>
        <v>560</v>
      </c>
      <c r="B571" s="129" t="s">
        <v>275</v>
      </c>
      <c r="C571" s="130" t="s">
        <v>276</v>
      </c>
      <c r="D571" s="130"/>
      <c r="E571" s="130"/>
      <c r="F571" s="131">
        <v>2213.9</v>
      </c>
      <c r="G571" s="132"/>
      <c r="H571" s="132">
        <f t="shared" si="17"/>
        <v>0</v>
      </c>
    </row>
    <row r="572" spans="1:10" ht="56.25">
      <c r="A572" s="128">
        <f t="shared" si="16"/>
        <v>561</v>
      </c>
      <c r="B572" s="129" t="s">
        <v>277</v>
      </c>
      <c r="C572" s="130" t="s">
        <v>278</v>
      </c>
      <c r="D572" s="130"/>
      <c r="E572" s="130"/>
      <c r="F572" s="131">
        <v>270.39999999999998</v>
      </c>
      <c r="G572" s="132"/>
      <c r="H572" s="132">
        <f t="shared" si="17"/>
        <v>0</v>
      </c>
    </row>
    <row r="573" spans="1:10" ht="22.5">
      <c r="A573" s="128">
        <f t="shared" si="16"/>
        <v>562</v>
      </c>
      <c r="B573" s="129" t="s">
        <v>23</v>
      </c>
      <c r="C573" s="130" t="s">
        <v>278</v>
      </c>
      <c r="D573" s="130" t="s">
        <v>24</v>
      </c>
      <c r="E573" s="130"/>
      <c r="F573" s="131">
        <v>270.39999999999998</v>
      </c>
      <c r="G573" s="132"/>
      <c r="H573" s="132">
        <f t="shared" si="17"/>
        <v>0</v>
      </c>
    </row>
    <row r="574" spans="1:10" ht="22.5">
      <c r="A574" s="128">
        <f t="shared" si="16"/>
        <v>563</v>
      </c>
      <c r="B574" s="129" t="s">
        <v>25</v>
      </c>
      <c r="C574" s="130" t="s">
        <v>278</v>
      </c>
      <c r="D574" s="130" t="s">
        <v>26</v>
      </c>
      <c r="E574" s="130"/>
      <c r="F574" s="131">
        <v>270.39999999999998</v>
      </c>
      <c r="G574" s="132"/>
      <c r="H574" s="132">
        <f t="shared" si="17"/>
        <v>0</v>
      </c>
    </row>
    <row r="575" spans="1:10">
      <c r="A575" s="128">
        <f t="shared" si="16"/>
        <v>564</v>
      </c>
      <c r="B575" s="129" t="s">
        <v>170</v>
      </c>
      <c r="C575" s="130" t="s">
        <v>278</v>
      </c>
      <c r="D575" s="130" t="s">
        <v>26</v>
      </c>
      <c r="E575" s="130" t="s">
        <v>171</v>
      </c>
      <c r="F575" s="131">
        <v>270.39999999999998</v>
      </c>
      <c r="G575" s="132"/>
      <c r="H575" s="132">
        <f t="shared" si="17"/>
        <v>0</v>
      </c>
    </row>
    <row r="576" spans="1:10">
      <c r="A576" s="128">
        <f t="shared" si="16"/>
        <v>565</v>
      </c>
      <c r="B576" s="129" t="s">
        <v>178</v>
      </c>
      <c r="C576" s="130" t="s">
        <v>278</v>
      </c>
      <c r="D576" s="130" t="s">
        <v>26</v>
      </c>
      <c r="E576" s="130" t="s">
        <v>179</v>
      </c>
      <c r="F576" s="131">
        <v>270.39999999999998</v>
      </c>
      <c r="G576" s="132"/>
      <c r="H576" s="132">
        <f t="shared" si="17"/>
        <v>0</v>
      </c>
    </row>
    <row r="577" spans="1:8" ht="56.25">
      <c r="A577" s="128">
        <f t="shared" si="16"/>
        <v>566</v>
      </c>
      <c r="B577" s="129" t="s">
        <v>708</v>
      </c>
      <c r="C577" s="130" t="s">
        <v>709</v>
      </c>
      <c r="D577" s="130"/>
      <c r="E577" s="130"/>
      <c r="F577" s="131">
        <v>584.6</v>
      </c>
      <c r="G577" s="132"/>
      <c r="H577" s="132">
        <f t="shared" si="17"/>
        <v>0</v>
      </c>
    </row>
    <row r="578" spans="1:8" ht="22.5">
      <c r="A578" s="128">
        <f t="shared" si="16"/>
        <v>567</v>
      </c>
      <c r="B578" s="129" t="s">
        <v>23</v>
      </c>
      <c r="C578" s="130" t="s">
        <v>709</v>
      </c>
      <c r="D578" s="130" t="s">
        <v>24</v>
      </c>
      <c r="E578" s="130"/>
      <c r="F578" s="131">
        <v>584.6</v>
      </c>
      <c r="G578" s="132"/>
      <c r="H578" s="132">
        <f t="shared" si="17"/>
        <v>0</v>
      </c>
    </row>
    <row r="579" spans="1:8" ht="22.5">
      <c r="A579" s="128">
        <f t="shared" si="16"/>
        <v>568</v>
      </c>
      <c r="B579" s="129" t="s">
        <v>25</v>
      </c>
      <c r="C579" s="130" t="s">
        <v>709</v>
      </c>
      <c r="D579" s="130" t="s">
        <v>26</v>
      </c>
      <c r="E579" s="130"/>
      <c r="F579" s="131">
        <v>584.6</v>
      </c>
      <c r="G579" s="132"/>
      <c r="H579" s="132">
        <f t="shared" si="17"/>
        <v>0</v>
      </c>
    </row>
    <row r="580" spans="1:8">
      <c r="A580" s="128">
        <f t="shared" si="16"/>
        <v>569</v>
      </c>
      <c r="B580" s="129" t="s">
        <v>170</v>
      </c>
      <c r="C580" s="130" t="s">
        <v>709</v>
      </c>
      <c r="D580" s="130" t="s">
        <v>26</v>
      </c>
      <c r="E580" s="130" t="s">
        <v>171</v>
      </c>
      <c r="F580" s="131">
        <v>584.6</v>
      </c>
      <c r="G580" s="132"/>
      <c r="H580" s="132">
        <f t="shared" si="17"/>
        <v>0</v>
      </c>
    </row>
    <row r="581" spans="1:8">
      <c r="A581" s="128">
        <f t="shared" si="16"/>
        <v>570</v>
      </c>
      <c r="B581" s="129" t="s">
        <v>178</v>
      </c>
      <c r="C581" s="130" t="s">
        <v>709</v>
      </c>
      <c r="D581" s="130" t="s">
        <v>26</v>
      </c>
      <c r="E581" s="130" t="s">
        <v>179</v>
      </c>
      <c r="F581" s="131">
        <v>584.6</v>
      </c>
      <c r="G581" s="132"/>
      <c r="H581" s="132">
        <f t="shared" si="17"/>
        <v>0</v>
      </c>
    </row>
    <row r="582" spans="1:8" ht="78.75">
      <c r="A582" s="128">
        <f t="shared" si="16"/>
        <v>571</v>
      </c>
      <c r="B582" s="134" t="s">
        <v>279</v>
      </c>
      <c r="C582" s="130" t="s">
        <v>280</v>
      </c>
      <c r="D582" s="130"/>
      <c r="E582" s="130"/>
      <c r="F582" s="131">
        <v>601</v>
      </c>
      <c r="G582" s="132"/>
      <c r="H582" s="132">
        <f t="shared" si="17"/>
        <v>0</v>
      </c>
    </row>
    <row r="583" spans="1:8" ht="22.5">
      <c r="A583" s="128">
        <f t="shared" si="16"/>
        <v>572</v>
      </c>
      <c r="B583" s="129" t="s">
        <v>23</v>
      </c>
      <c r="C583" s="130" t="s">
        <v>280</v>
      </c>
      <c r="D583" s="130" t="s">
        <v>24</v>
      </c>
      <c r="E583" s="130"/>
      <c r="F583" s="131">
        <v>601</v>
      </c>
      <c r="G583" s="132"/>
      <c r="H583" s="132">
        <f t="shared" si="17"/>
        <v>0</v>
      </c>
    </row>
    <row r="584" spans="1:8" ht="22.5">
      <c r="A584" s="128">
        <f t="shared" si="16"/>
        <v>573</v>
      </c>
      <c r="B584" s="129" t="s">
        <v>25</v>
      </c>
      <c r="C584" s="130" t="s">
        <v>280</v>
      </c>
      <c r="D584" s="130" t="s">
        <v>26</v>
      </c>
      <c r="E584" s="130"/>
      <c r="F584" s="131">
        <v>601</v>
      </c>
      <c r="G584" s="132"/>
      <c r="H584" s="132">
        <f t="shared" si="17"/>
        <v>0</v>
      </c>
    </row>
    <row r="585" spans="1:8">
      <c r="A585" s="128">
        <f t="shared" ref="A585:A648" si="18">A584+1</f>
        <v>574</v>
      </c>
      <c r="B585" s="129" t="s">
        <v>170</v>
      </c>
      <c r="C585" s="130" t="s">
        <v>280</v>
      </c>
      <c r="D585" s="130" t="s">
        <v>26</v>
      </c>
      <c r="E585" s="130" t="s">
        <v>171</v>
      </c>
      <c r="F585" s="131">
        <v>601</v>
      </c>
      <c r="G585" s="132"/>
      <c r="H585" s="132">
        <f t="shared" si="17"/>
        <v>0</v>
      </c>
    </row>
    <row r="586" spans="1:8">
      <c r="A586" s="128">
        <f t="shared" si="18"/>
        <v>575</v>
      </c>
      <c r="B586" s="129" t="s">
        <v>178</v>
      </c>
      <c r="C586" s="130" t="s">
        <v>280</v>
      </c>
      <c r="D586" s="130" t="s">
        <v>26</v>
      </c>
      <c r="E586" s="130" t="s">
        <v>179</v>
      </c>
      <c r="F586" s="131">
        <v>601</v>
      </c>
      <c r="G586" s="132"/>
      <c r="H586" s="132">
        <f t="shared" si="17"/>
        <v>0</v>
      </c>
    </row>
    <row r="587" spans="1:8" ht="78.75">
      <c r="A587" s="128">
        <f t="shared" si="18"/>
        <v>576</v>
      </c>
      <c r="B587" s="134" t="s">
        <v>710</v>
      </c>
      <c r="C587" s="130" t="s">
        <v>711</v>
      </c>
      <c r="D587" s="130"/>
      <c r="E587" s="130"/>
      <c r="F587" s="131">
        <v>755.8</v>
      </c>
      <c r="G587" s="132"/>
      <c r="H587" s="132">
        <f t="shared" si="17"/>
        <v>0</v>
      </c>
    </row>
    <row r="588" spans="1:8" ht="22.5">
      <c r="A588" s="128">
        <f t="shared" si="18"/>
        <v>577</v>
      </c>
      <c r="B588" s="129" t="s">
        <v>23</v>
      </c>
      <c r="C588" s="130" t="s">
        <v>711</v>
      </c>
      <c r="D588" s="130" t="s">
        <v>24</v>
      </c>
      <c r="E588" s="130"/>
      <c r="F588" s="131">
        <v>755.8</v>
      </c>
      <c r="G588" s="132"/>
      <c r="H588" s="132">
        <f t="shared" si="17"/>
        <v>0</v>
      </c>
    </row>
    <row r="589" spans="1:8" ht="22.5">
      <c r="A589" s="128">
        <f t="shared" si="18"/>
        <v>578</v>
      </c>
      <c r="B589" s="129" t="s">
        <v>25</v>
      </c>
      <c r="C589" s="130" t="s">
        <v>711</v>
      </c>
      <c r="D589" s="130" t="s">
        <v>26</v>
      </c>
      <c r="E589" s="130"/>
      <c r="F589" s="131">
        <v>755.8</v>
      </c>
      <c r="G589" s="132"/>
      <c r="H589" s="132">
        <f t="shared" si="17"/>
        <v>0</v>
      </c>
    </row>
    <row r="590" spans="1:8">
      <c r="A590" s="128">
        <f t="shared" si="18"/>
        <v>579</v>
      </c>
      <c r="B590" s="129" t="s">
        <v>28</v>
      </c>
      <c r="C590" s="130" t="s">
        <v>711</v>
      </c>
      <c r="D590" s="130" t="s">
        <v>26</v>
      </c>
      <c r="E590" s="130" t="s">
        <v>29</v>
      </c>
      <c r="F590" s="131">
        <v>755.8</v>
      </c>
      <c r="G590" s="132"/>
      <c r="H590" s="132">
        <f t="shared" si="17"/>
        <v>0</v>
      </c>
    </row>
    <row r="591" spans="1:8">
      <c r="A591" s="128">
        <f t="shared" si="18"/>
        <v>580</v>
      </c>
      <c r="B591" s="129" t="s">
        <v>30</v>
      </c>
      <c r="C591" s="130" t="s">
        <v>711</v>
      </c>
      <c r="D591" s="130" t="s">
        <v>26</v>
      </c>
      <c r="E591" s="130" t="s">
        <v>31</v>
      </c>
      <c r="F591" s="131">
        <v>755.8</v>
      </c>
      <c r="G591" s="132"/>
      <c r="H591" s="132">
        <f t="shared" si="17"/>
        <v>0</v>
      </c>
    </row>
    <row r="592" spans="1:8" ht="67.5">
      <c r="A592" s="128">
        <f t="shared" si="18"/>
        <v>581</v>
      </c>
      <c r="B592" s="129" t="s">
        <v>281</v>
      </c>
      <c r="C592" s="130" t="s">
        <v>282</v>
      </c>
      <c r="D592" s="130"/>
      <c r="E592" s="130"/>
      <c r="F592" s="131">
        <v>2.1</v>
      </c>
      <c r="G592" s="132"/>
      <c r="H592" s="132">
        <f t="shared" si="17"/>
        <v>0</v>
      </c>
    </row>
    <row r="593" spans="1:10" ht="22.5">
      <c r="A593" s="128">
        <f t="shared" si="18"/>
        <v>582</v>
      </c>
      <c r="B593" s="129" t="s">
        <v>23</v>
      </c>
      <c r="C593" s="130" t="s">
        <v>282</v>
      </c>
      <c r="D593" s="130" t="s">
        <v>24</v>
      </c>
      <c r="E593" s="130"/>
      <c r="F593" s="131">
        <v>2.1</v>
      </c>
      <c r="G593" s="132"/>
      <c r="H593" s="132">
        <f t="shared" si="17"/>
        <v>0</v>
      </c>
    </row>
    <row r="594" spans="1:10" ht="22.5">
      <c r="A594" s="128">
        <f t="shared" si="18"/>
        <v>583</v>
      </c>
      <c r="B594" s="129" t="s">
        <v>25</v>
      </c>
      <c r="C594" s="130" t="s">
        <v>282</v>
      </c>
      <c r="D594" s="130" t="s">
        <v>26</v>
      </c>
      <c r="E594" s="130"/>
      <c r="F594" s="131">
        <v>2.1</v>
      </c>
      <c r="G594" s="132"/>
      <c r="H594" s="132">
        <f t="shared" si="17"/>
        <v>0</v>
      </c>
    </row>
    <row r="595" spans="1:10">
      <c r="A595" s="128">
        <f t="shared" si="18"/>
        <v>584</v>
      </c>
      <c r="B595" s="129" t="s">
        <v>170</v>
      </c>
      <c r="C595" s="130" t="s">
        <v>282</v>
      </c>
      <c r="D595" s="130" t="s">
        <v>26</v>
      </c>
      <c r="E595" s="130" t="s">
        <v>171</v>
      </c>
      <c r="F595" s="131">
        <v>2.1</v>
      </c>
      <c r="G595" s="132"/>
      <c r="H595" s="132">
        <f t="shared" si="17"/>
        <v>0</v>
      </c>
    </row>
    <row r="596" spans="1:10">
      <c r="A596" s="128">
        <f t="shared" si="18"/>
        <v>585</v>
      </c>
      <c r="B596" s="129" t="s">
        <v>178</v>
      </c>
      <c r="C596" s="130" t="s">
        <v>282</v>
      </c>
      <c r="D596" s="130" t="s">
        <v>26</v>
      </c>
      <c r="E596" s="130" t="s">
        <v>179</v>
      </c>
      <c r="F596" s="131">
        <v>2.1</v>
      </c>
      <c r="G596" s="132"/>
      <c r="H596" s="132">
        <f t="shared" si="17"/>
        <v>0</v>
      </c>
    </row>
    <row r="597" spans="1:10" ht="22.5">
      <c r="A597" s="128">
        <f t="shared" si="18"/>
        <v>586</v>
      </c>
      <c r="B597" s="129" t="s">
        <v>283</v>
      </c>
      <c r="C597" s="130" t="s">
        <v>284</v>
      </c>
      <c r="D597" s="130"/>
      <c r="E597" s="130"/>
      <c r="F597" s="131">
        <v>3469.4</v>
      </c>
      <c r="G597" s="132">
        <v>617.1</v>
      </c>
      <c r="H597" s="132">
        <f t="shared" si="17"/>
        <v>17.786937222574508</v>
      </c>
    </row>
    <row r="598" spans="1:10" ht="78.75">
      <c r="A598" s="128">
        <f t="shared" si="18"/>
        <v>587</v>
      </c>
      <c r="B598" s="134" t="s">
        <v>285</v>
      </c>
      <c r="C598" s="130" t="s">
        <v>286</v>
      </c>
      <c r="D598" s="130"/>
      <c r="E598" s="130"/>
      <c r="F598" s="131">
        <v>3469.4</v>
      </c>
      <c r="G598" s="132">
        <v>617.1</v>
      </c>
      <c r="H598" s="132">
        <f t="shared" si="17"/>
        <v>17.786937222574508</v>
      </c>
    </row>
    <row r="599" spans="1:10" ht="56.25">
      <c r="A599" s="128">
        <f t="shared" si="18"/>
        <v>588</v>
      </c>
      <c r="B599" s="129" t="s">
        <v>12</v>
      </c>
      <c r="C599" s="130" t="s">
        <v>286</v>
      </c>
      <c r="D599" s="130" t="s">
        <v>13</v>
      </c>
      <c r="E599" s="130"/>
      <c r="F599" s="131">
        <v>2896.8</v>
      </c>
      <c r="G599" s="135">
        <v>580.5</v>
      </c>
      <c r="H599" s="132">
        <f t="shared" si="17"/>
        <v>20.039353769676886</v>
      </c>
    </row>
    <row r="600" spans="1:10" ht="22.5">
      <c r="A600" s="128">
        <f t="shared" si="18"/>
        <v>589</v>
      </c>
      <c r="B600" s="129" t="s">
        <v>109</v>
      </c>
      <c r="C600" s="130" t="s">
        <v>286</v>
      </c>
      <c r="D600" s="130" t="s">
        <v>110</v>
      </c>
      <c r="E600" s="130"/>
      <c r="F600" s="131">
        <v>2896.8</v>
      </c>
      <c r="G600" s="135">
        <v>580.5</v>
      </c>
      <c r="H600" s="132">
        <f t="shared" si="17"/>
        <v>20.039353769676886</v>
      </c>
    </row>
    <row r="601" spans="1:10">
      <c r="A601" s="128">
        <f t="shared" si="18"/>
        <v>590</v>
      </c>
      <c r="B601" s="129" t="s">
        <v>170</v>
      </c>
      <c r="C601" s="130" t="s">
        <v>286</v>
      </c>
      <c r="D601" s="130" t="s">
        <v>110</v>
      </c>
      <c r="E601" s="130" t="s">
        <v>171</v>
      </c>
      <c r="F601" s="131">
        <v>2896.8</v>
      </c>
      <c r="G601" s="135">
        <v>580.5</v>
      </c>
      <c r="H601" s="132">
        <f t="shared" si="17"/>
        <v>20.039353769676886</v>
      </c>
    </row>
    <row r="602" spans="1:10">
      <c r="A602" s="128">
        <f t="shared" si="18"/>
        <v>591</v>
      </c>
      <c r="B602" s="129" t="s">
        <v>273</v>
      </c>
      <c r="C602" s="130" t="s">
        <v>286</v>
      </c>
      <c r="D602" s="130" t="s">
        <v>110</v>
      </c>
      <c r="E602" s="130" t="s">
        <v>274</v>
      </c>
      <c r="F602" s="131">
        <v>2896.8</v>
      </c>
      <c r="G602" s="135">
        <v>580.5</v>
      </c>
      <c r="H602" s="132">
        <f t="shared" si="17"/>
        <v>20.039353769676886</v>
      </c>
    </row>
    <row r="603" spans="1:10" ht="22.5">
      <c r="A603" s="128">
        <f t="shared" si="18"/>
        <v>592</v>
      </c>
      <c r="B603" s="129" t="s">
        <v>23</v>
      </c>
      <c r="C603" s="130" t="s">
        <v>286</v>
      </c>
      <c r="D603" s="130" t="s">
        <v>24</v>
      </c>
      <c r="E603" s="130"/>
      <c r="F603" s="131">
        <v>572.6</v>
      </c>
      <c r="G603" s="135">
        <v>36.6</v>
      </c>
      <c r="H603" s="132">
        <f t="shared" si="17"/>
        <v>6.3918966119455121</v>
      </c>
    </row>
    <row r="604" spans="1:10" ht="22.5">
      <c r="A604" s="128">
        <f t="shared" si="18"/>
        <v>593</v>
      </c>
      <c r="B604" s="129" t="s">
        <v>25</v>
      </c>
      <c r="C604" s="130" t="s">
        <v>286</v>
      </c>
      <c r="D604" s="130" t="s">
        <v>26</v>
      </c>
      <c r="E604" s="130"/>
      <c r="F604" s="131">
        <v>572.6</v>
      </c>
      <c r="G604" s="135">
        <v>36.6</v>
      </c>
      <c r="H604" s="132">
        <f t="shared" si="17"/>
        <v>6.3918966119455121</v>
      </c>
    </row>
    <row r="605" spans="1:10">
      <c r="A605" s="128">
        <f t="shared" si="18"/>
        <v>594</v>
      </c>
      <c r="B605" s="129" t="s">
        <v>170</v>
      </c>
      <c r="C605" s="130" t="s">
        <v>286</v>
      </c>
      <c r="D605" s="130" t="s">
        <v>26</v>
      </c>
      <c r="E605" s="130" t="s">
        <v>171</v>
      </c>
      <c r="F605" s="131">
        <v>572.6</v>
      </c>
      <c r="G605" s="135">
        <v>36.6</v>
      </c>
      <c r="H605" s="132">
        <f t="shared" si="17"/>
        <v>6.3918966119455121</v>
      </c>
    </row>
    <row r="606" spans="1:10">
      <c r="A606" s="128">
        <f t="shared" si="18"/>
        <v>595</v>
      </c>
      <c r="B606" s="129" t="s">
        <v>273</v>
      </c>
      <c r="C606" s="130" t="s">
        <v>286</v>
      </c>
      <c r="D606" s="130" t="s">
        <v>26</v>
      </c>
      <c r="E606" s="130" t="s">
        <v>274</v>
      </c>
      <c r="F606" s="131">
        <v>572.6</v>
      </c>
      <c r="G606" s="135">
        <v>36.6</v>
      </c>
      <c r="H606" s="132">
        <f t="shared" si="17"/>
        <v>6.3918966119455121</v>
      </c>
    </row>
    <row r="607" spans="1:10" ht="36">
      <c r="A607" s="136">
        <f t="shared" si="18"/>
        <v>596</v>
      </c>
      <c r="B607" s="124" t="s">
        <v>287</v>
      </c>
      <c r="C607" s="123" t="s">
        <v>288</v>
      </c>
      <c r="D607" s="123"/>
      <c r="E607" s="123"/>
      <c r="F607" s="125">
        <v>2260</v>
      </c>
      <c r="G607" s="126"/>
      <c r="H607" s="126">
        <f t="shared" si="17"/>
        <v>0</v>
      </c>
      <c r="I607" s="127"/>
      <c r="J607" s="127"/>
    </row>
    <row r="608" spans="1:10" ht="33.75">
      <c r="A608" s="128">
        <f t="shared" si="18"/>
        <v>597</v>
      </c>
      <c r="B608" s="129" t="s">
        <v>289</v>
      </c>
      <c r="C608" s="130" t="s">
        <v>290</v>
      </c>
      <c r="D608" s="130"/>
      <c r="E608" s="130"/>
      <c r="F608" s="131">
        <v>100</v>
      </c>
      <c r="G608" s="132"/>
      <c r="H608" s="132">
        <f t="shared" si="17"/>
        <v>0</v>
      </c>
    </row>
    <row r="609" spans="1:8" ht="67.5">
      <c r="A609" s="128">
        <f t="shared" si="18"/>
        <v>598</v>
      </c>
      <c r="B609" s="134" t="s">
        <v>291</v>
      </c>
      <c r="C609" s="130" t="s">
        <v>292</v>
      </c>
      <c r="D609" s="130"/>
      <c r="E609" s="130"/>
      <c r="F609" s="131">
        <v>50</v>
      </c>
      <c r="G609" s="132"/>
      <c r="H609" s="132">
        <f t="shared" si="17"/>
        <v>0</v>
      </c>
    </row>
    <row r="610" spans="1:8" ht="22.5">
      <c r="A610" s="128">
        <f t="shared" si="18"/>
        <v>599</v>
      </c>
      <c r="B610" s="129" t="s">
        <v>23</v>
      </c>
      <c r="C610" s="130" t="s">
        <v>292</v>
      </c>
      <c r="D610" s="130" t="s">
        <v>24</v>
      </c>
      <c r="E610" s="130"/>
      <c r="F610" s="131">
        <v>50</v>
      </c>
      <c r="G610" s="132"/>
      <c r="H610" s="132">
        <f t="shared" si="17"/>
        <v>0</v>
      </c>
    </row>
    <row r="611" spans="1:8" ht="22.5">
      <c r="A611" s="128">
        <f t="shared" si="18"/>
        <v>600</v>
      </c>
      <c r="B611" s="129" t="s">
        <v>25</v>
      </c>
      <c r="C611" s="130" t="s">
        <v>292</v>
      </c>
      <c r="D611" s="130" t="s">
        <v>26</v>
      </c>
      <c r="E611" s="130"/>
      <c r="F611" s="131">
        <v>50</v>
      </c>
      <c r="G611" s="132"/>
      <c r="H611" s="132">
        <f t="shared" si="17"/>
        <v>0</v>
      </c>
    </row>
    <row r="612" spans="1:8">
      <c r="A612" s="128">
        <f t="shared" si="18"/>
        <v>601</v>
      </c>
      <c r="B612" s="129" t="s">
        <v>170</v>
      </c>
      <c r="C612" s="130" t="s">
        <v>292</v>
      </c>
      <c r="D612" s="130" t="s">
        <v>26</v>
      </c>
      <c r="E612" s="130" t="s">
        <v>171</v>
      </c>
      <c r="F612" s="131">
        <v>50</v>
      </c>
      <c r="G612" s="132"/>
      <c r="H612" s="132">
        <f t="shared" si="17"/>
        <v>0</v>
      </c>
    </row>
    <row r="613" spans="1:8">
      <c r="A613" s="128">
        <f t="shared" si="18"/>
        <v>602</v>
      </c>
      <c r="B613" s="129" t="s">
        <v>178</v>
      </c>
      <c r="C613" s="130" t="s">
        <v>292</v>
      </c>
      <c r="D613" s="130" t="s">
        <v>26</v>
      </c>
      <c r="E613" s="130" t="s">
        <v>179</v>
      </c>
      <c r="F613" s="131">
        <v>50</v>
      </c>
      <c r="G613" s="132"/>
      <c r="H613" s="132">
        <f t="shared" si="17"/>
        <v>0</v>
      </c>
    </row>
    <row r="614" spans="1:8" ht="67.5">
      <c r="A614" s="128">
        <f t="shared" si="18"/>
        <v>603</v>
      </c>
      <c r="B614" s="134" t="s">
        <v>293</v>
      </c>
      <c r="C614" s="130" t="s">
        <v>294</v>
      </c>
      <c r="D614" s="130"/>
      <c r="E614" s="130"/>
      <c r="F614" s="131">
        <v>50</v>
      </c>
      <c r="G614" s="132"/>
      <c r="H614" s="132">
        <f t="shared" si="17"/>
        <v>0</v>
      </c>
    </row>
    <row r="615" spans="1:8" ht="22.5">
      <c r="A615" s="128">
        <f t="shared" si="18"/>
        <v>604</v>
      </c>
      <c r="B615" s="129" t="s">
        <v>23</v>
      </c>
      <c r="C615" s="130" t="s">
        <v>294</v>
      </c>
      <c r="D615" s="130" t="s">
        <v>24</v>
      </c>
      <c r="E615" s="130"/>
      <c r="F615" s="131">
        <v>50</v>
      </c>
      <c r="G615" s="132"/>
      <c r="H615" s="132">
        <f t="shared" si="17"/>
        <v>0</v>
      </c>
    </row>
    <row r="616" spans="1:8" ht="22.5">
      <c r="A616" s="128">
        <f t="shared" si="18"/>
        <v>605</v>
      </c>
      <c r="B616" s="129" t="s">
        <v>25</v>
      </c>
      <c r="C616" s="130" t="s">
        <v>294</v>
      </c>
      <c r="D616" s="130" t="s">
        <v>26</v>
      </c>
      <c r="E616" s="130"/>
      <c r="F616" s="131">
        <v>50</v>
      </c>
      <c r="G616" s="132"/>
      <c r="H616" s="132">
        <f t="shared" ref="H616:H679" si="19">G616/F616*100</f>
        <v>0</v>
      </c>
    </row>
    <row r="617" spans="1:8">
      <c r="A617" s="128">
        <f t="shared" si="18"/>
        <v>606</v>
      </c>
      <c r="B617" s="129" t="s">
        <v>170</v>
      </c>
      <c r="C617" s="130" t="s">
        <v>294</v>
      </c>
      <c r="D617" s="130" t="s">
        <v>26</v>
      </c>
      <c r="E617" s="130" t="s">
        <v>171</v>
      </c>
      <c r="F617" s="131">
        <v>50</v>
      </c>
      <c r="G617" s="132"/>
      <c r="H617" s="132">
        <f t="shared" si="19"/>
        <v>0</v>
      </c>
    </row>
    <row r="618" spans="1:8">
      <c r="A618" s="128">
        <f t="shared" si="18"/>
        <v>607</v>
      </c>
      <c r="B618" s="129" t="s">
        <v>178</v>
      </c>
      <c r="C618" s="130" t="s">
        <v>294</v>
      </c>
      <c r="D618" s="130" t="s">
        <v>26</v>
      </c>
      <c r="E618" s="130" t="s">
        <v>179</v>
      </c>
      <c r="F618" s="131">
        <v>50</v>
      </c>
      <c r="G618" s="132"/>
      <c r="H618" s="132">
        <f t="shared" si="19"/>
        <v>0</v>
      </c>
    </row>
    <row r="619" spans="1:8" ht="33.75">
      <c r="A619" s="128">
        <f t="shared" si="18"/>
        <v>608</v>
      </c>
      <c r="B619" s="129" t="s">
        <v>297</v>
      </c>
      <c r="C619" s="130" t="s">
        <v>298</v>
      </c>
      <c r="D619" s="130"/>
      <c r="E619" s="130"/>
      <c r="F619" s="131">
        <v>2160</v>
      </c>
      <c r="G619" s="132"/>
      <c r="H619" s="132">
        <f t="shared" si="19"/>
        <v>0</v>
      </c>
    </row>
    <row r="620" spans="1:8" ht="67.5">
      <c r="A620" s="128">
        <f t="shared" si="18"/>
        <v>609</v>
      </c>
      <c r="B620" s="129" t="s">
        <v>712</v>
      </c>
      <c r="C620" s="130" t="s">
        <v>713</v>
      </c>
      <c r="D620" s="130"/>
      <c r="E620" s="130"/>
      <c r="F620" s="131">
        <v>2160</v>
      </c>
      <c r="G620" s="132"/>
      <c r="H620" s="132">
        <f t="shared" si="19"/>
        <v>0</v>
      </c>
    </row>
    <row r="621" spans="1:8" ht="22.5">
      <c r="A621" s="128">
        <f t="shared" si="18"/>
        <v>610</v>
      </c>
      <c r="B621" s="129" t="s">
        <v>23</v>
      </c>
      <c r="C621" s="130" t="s">
        <v>713</v>
      </c>
      <c r="D621" s="130" t="s">
        <v>24</v>
      </c>
      <c r="E621" s="130"/>
      <c r="F621" s="131">
        <v>2160</v>
      </c>
      <c r="G621" s="132"/>
      <c r="H621" s="132">
        <f t="shared" si="19"/>
        <v>0</v>
      </c>
    </row>
    <row r="622" spans="1:8" ht="22.5">
      <c r="A622" s="128">
        <f t="shared" si="18"/>
        <v>611</v>
      </c>
      <c r="B622" s="129" t="s">
        <v>25</v>
      </c>
      <c r="C622" s="130" t="s">
        <v>713</v>
      </c>
      <c r="D622" s="130" t="s">
        <v>26</v>
      </c>
      <c r="E622" s="130"/>
      <c r="F622" s="131">
        <v>2160</v>
      </c>
      <c r="G622" s="132"/>
      <c r="H622" s="132">
        <f t="shared" si="19"/>
        <v>0</v>
      </c>
    </row>
    <row r="623" spans="1:8">
      <c r="A623" s="128">
        <f t="shared" si="18"/>
        <v>612</v>
      </c>
      <c r="B623" s="129" t="s">
        <v>129</v>
      </c>
      <c r="C623" s="130" t="s">
        <v>713</v>
      </c>
      <c r="D623" s="130" t="s">
        <v>26</v>
      </c>
      <c r="E623" s="130" t="s">
        <v>130</v>
      </c>
      <c r="F623" s="131">
        <v>2160</v>
      </c>
      <c r="G623" s="132"/>
      <c r="H623" s="132">
        <f t="shared" si="19"/>
        <v>0</v>
      </c>
    </row>
    <row r="624" spans="1:8">
      <c r="A624" s="128">
        <f t="shared" si="18"/>
        <v>613</v>
      </c>
      <c r="B624" s="129" t="s">
        <v>295</v>
      </c>
      <c r="C624" s="130" t="s">
        <v>713</v>
      </c>
      <c r="D624" s="130" t="s">
        <v>26</v>
      </c>
      <c r="E624" s="130" t="s">
        <v>296</v>
      </c>
      <c r="F624" s="131">
        <v>2160</v>
      </c>
      <c r="G624" s="132"/>
      <c r="H624" s="132">
        <f t="shared" si="19"/>
        <v>0</v>
      </c>
    </row>
    <row r="625" spans="1:10" ht="24">
      <c r="A625" s="138">
        <f t="shared" si="18"/>
        <v>614</v>
      </c>
      <c r="B625" s="124" t="s">
        <v>299</v>
      </c>
      <c r="C625" s="123" t="s">
        <v>300</v>
      </c>
      <c r="D625" s="123"/>
      <c r="E625" s="123"/>
      <c r="F625" s="125">
        <f>124083.8+1693.2</f>
        <v>125777</v>
      </c>
      <c r="G625" s="126">
        <v>30619.7</v>
      </c>
      <c r="H625" s="126">
        <f t="shared" si="19"/>
        <v>24.344434992089177</v>
      </c>
      <c r="I625" s="127"/>
      <c r="J625" s="127"/>
    </row>
    <row r="626" spans="1:10" ht="45">
      <c r="A626" s="128">
        <f t="shared" si="18"/>
        <v>615</v>
      </c>
      <c r="B626" s="129" t="s">
        <v>301</v>
      </c>
      <c r="C626" s="130" t="s">
        <v>302</v>
      </c>
      <c r="D626" s="130"/>
      <c r="E626" s="130"/>
      <c r="F626" s="131">
        <f>117667.7+1693.2</f>
        <v>119360.9</v>
      </c>
      <c r="G626" s="132">
        <v>28714.9</v>
      </c>
      <c r="H626" s="132">
        <f t="shared" si="19"/>
        <v>24.057208013679524</v>
      </c>
    </row>
    <row r="627" spans="1:10" ht="90">
      <c r="A627" s="128">
        <f t="shared" si="18"/>
        <v>616</v>
      </c>
      <c r="B627" s="134" t="s">
        <v>303</v>
      </c>
      <c r="C627" s="130" t="s">
        <v>304</v>
      </c>
      <c r="D627" s="130"/>
      <c r="E627" s="130"/>
      <c r="F627" s="131">
        <v>10551.8</v>
      </c>
      <c r="G627" s="132">
        <v>2637.9</v>
      </c>
      <c r="H627" s="132">
        <f t="shared" si="19"/>
        <v>24.999526147197638</v>
      </c>
    </row>
    <row r="628" spans="1:10">
      <c r="A628" s="128">
        <f t="shared" si="18"/>
        <v>617</v>
      </c>
      <c r="B628" s="129" t="s">
        <v>63</v>
      </c>
      <c r="C628" s="130" t="s">
        <v>304</v>
      </c>
      <c r="D628" s="130" t="s">
        <v>64</v>
      </c>
      <c r="E628" s="130"/>
      <c r="F628" s="131">
        <v>10551.8</v>
      </c>
      <c r="G628" s="132">
        <v>2637.9</v>
      </c>
      <c r="H628" s="132">
        <f t="shared" si="19"/>
        <v>24.999526147197638</v>
      </c>
    </row>
    <row r="629" spans="1:10">
      <c r="A629" s="128">
        <f t="shared" si="18"/>
        <v>618</v>
      </c>
      <c r="B629" s="129" t="s">
        <v>308</v>
      </c>
      <c r="C629" s="130" t="s">
        <v>304</v>
      </c>
      <c r="D629" s="130" t="s">
        <v>309</v>
      </c>
      <c r="E629" s="130"/>
      <c r="F629" s="131">
        <v>10551.8</v>
      </c>
      <c r="G629" s="132">
        <v>2637.9</v>
      </c>
      <c r="H629" s="132">
        <f t="shared" si="19"/>
        <v>24.999526147197638</v>
      </c>
    </row>
    <row r="630" spans="1:10" ht="22.5">
      <c r="A630" s="128">
        <f t="shared" si="18"/>
        <v>619</v>
      </c>
      <c r="B630" s="129" t="s">
        <v>714</v>
      </c>
      <c r="C630" s="130" t="s">
        <v>304</v>
      </c>
      <c r="D630" s="130" t="s">
        <v>309</v>
      </c>
      <c r="E630" s="130" t="s">
        <v>305</v>
      </c>
      <c r="F630" s="131">
        <v>10551.8</v>
      </c>
      <c r="G630" s="132">
        <v>2637.9</v>
      </c>
      <c r="H630" s="132">
        <f t="shared" si="19"/>
        <v>24.999526147197638</v>
      </c>
    </row>
    <row r="631" spans="1:10" ht="33.75">
      <c r="A631" s="128">
        <f t="shared" si="18"/>
        <v>620</v>
      </c>
      <c r="B631" s="129" t="s">
        <v>306</v>
      </c>
      <c r="C631" s="130" t="s">
        <v>304</v>
      </c>
      <c r="D631" s="130" t="s">
        <v>309</v>
      </c>
      <c r="E631" s="130" t="s">
        <v>307</v>
      </c>
      <c r="F631" s="131">
        <v>10551.8</v>
      </c>
      <c r="G631" s="132">
        <v>2637.9</v>
      </c>
      <c r="H631" s="132">
        <f t="shared" si="19"/>
        <v>24.999526147197638</v>
      </c>
    </row>
    <row r="632" spans="1:10" ht="90">
      <c r="A632" s="128">
        <f t="shared" si="18"/>
        <v>621</v>
      </c>
      <c r="B632" s="134" t="s">
        <v>310</v>
      </c>
      <c r="C632" s="130" t="s">
        <v>311</v>
      </c>
      <c r="D632" s="130"/>
      <c r="E632" s="130"/>
      <c r="F632" s="131">
        <v>53561</v>
      </c>
      <c r="G632" s="132">
        <v>23310.6</v>
      </c>
      <c r="H632" s="132">
        <f t="shared" si="19"/>
        <v>43.521592203282239</v>
      </c>
    </row>
    <row r="633" spans="1:10">
      <c r="A633" s="128">
        <f t="shared" si="18"/>
        <v>622</v>
      </c>
      <c r="B633" s="129" t="s">
        <v>63</v>
      </c>
      <c r="C633" s="130" t="s">
        <v>311</v>
      </c>
      <c r="D633" s="130" t="s">
        <v>64</v>
      </c>
      <c r="E633" s="130"/>
      <c r="F633" s="131">
        <v>53561</v>
      </c>
      <c r="G633" s="132">
        <v>23310.6</v>
      </c>
      <c r="H633" s="132">
        <f t="shared" si="19"/>
        <v>43.521592203282239</v>
      </c>
    </row>
    <row r="634" spans="1:10">
      <c r="A634" s="128">
        <f t="shared" si="18"/>
        <v>623</v>
      </c>
      <c r="B634" s="129" t="s">
        <v>308</v>
      </c>
      <c r="C634" s="130" t="s">
        <v>311</v>
      </c>
      <c r="D634" s="130" t="s">
        <v>309</v>
      </c>
      <c r="E634" s="130"/>
      <c r="F634" s="131">
        <v>53561</v>
      </c>
      <c r="G634" s="132">
        <v>23310.6</v>
      </c>
      <c r="H634" s="132">
        <f t="shared" si="19"/>
        <v>43.521592203282239</v>
      </c>
    </row>
    <row r="635" spans="1:10" ht="22.5">
      <c r="A635" s="128">
        <f t="shared" si="18"/>
        <v>624</v>
      </c>
      <c r="B635" s="129" t="s">
        <v>714</v>
      </c>
      <c r="C635" s="130" t="s">
        <v>311</v>
      </c>
      <c r="D635" s="130" t="s">
        <v>309</v>
      </c>
      <c r="E635" s="130" t="s">
        <v>305</v>
      </c>
      <c r="F635" s="131">
        <v>53561</v>
      </c>
      <c r="G635" s="132">
        <v>23310.6</v>
      </c>
      <c r="H635" s="132">
        <f t="shared" si="19"/>
        <v>43.521592203282239</v>
      </c>
    </row>
    <row r="636" spans="1:10" ht="33.75">
      <c r="A636" s="128">
        <f t="shared" si="18"/>
        <v>625</v>
      </c>
      <c r="B636" s="129" t="s">
        <v>306</v>
      </c>
      <c r="C636" s="130" t="s">
        <v>311</v>
      </c>
      <c r="D636" s="130" t="s">
        <v>309</v>
      </c>
      <c r="E636" s="130" t="s">
        <v>307</v>
      </c>
      <c r="F636" s="131">
        <v>53561</v>
      </c>
      <c r="G636" s="132">
        <v>23310.6</v>
      </c>
      <c r="H636" s="132">
        <f t="shared" si="19"/>
        <v>43.521592203282239</v>
      </c>
    </row>
    <row r="637" spans="1:10" ht="90">
      <c r="A637" s="128">
        <f t="shared" si="18"/>
        <v>626</v>
      </c>
      <c r="B637" s="134" t="s">
        <v>715</v>
      </c>
      <c r="C637" s="130" t="s">
        <v>312</v>
      </c>
      <c r="D637" s="130"/>
      <c r="E637" s="130"/>
      <c r="F637" s="131">
        <f>F638</f>
        <v>55248.1</v>
      </c>
      <c r="G637" s="132">
        <v>2766.4</v>
      </c>
      <c r="H637" s="132">
        <f t="shared" si="19"/>
        <v>5.007231017899259</v>
      </c>
    </row>
    <row r="638" spans="1:10">
      <c r="A638" s="128">
        <f t="shared" si="18"/>
        <v>627</v>
      </c>
      <c r="B638" s="129" t="s">
        <v>63</v>
      </c>
      <c r="C638" s="130" t="s">
        <v>312</v>
      </c>
      <c r="D638" s="130" t="s">
        <v>64</v>
      </c>
      <c r="E638" s="130"/>
      <c r="F638" s="131">
        <f>F639</f>
        <v>55248.1</v>
      </c>
      <c r="G638" s="132">
        <v>2766.4</v>
      </c>
      <c r="H638" s="132">
        <f t="shared" si="19"/>
        <v>5.007231017899259</v>
      </c>
    </row>
    <row r="639" spans="1:10">
      <c r="A639" s="128">
        <f t="shared" si="18"/>
        <v>628</v>
      </c>
      <c r="B639" s="129" t="s">
        <v>65</v>
      </c>
      <c r="C639" s="130" t="s">
        <v>312</v>
      </c>
      <c r="D639" s="130" t="s">
        <v>66</v>
      </c>
      <c r="E639" s="130"/>
      <c r="F639" s="131">
        <f>F640</f>
        <v>55248.1</v>
      </c>
      <c r="G639" s="132">
        <v>2766.4</v>
      </c>
      <c r="H639" s="132">
        <f t="shared" si="19"/>
        <v>5.007231017899259</v>
      </c>
    </row>
    <row r="640" spans="1:10" ht="22.5">
      <c r="A640" s="128">
        <f t="shared" si="18"/>
        <v>629</v>
      </c>
      <c r="B640" s="129" t="s">
        <v>714</v>
      </c>
      <c r="C640" s="130" t="s">
        <v>312</v>
      </c>
      <c r="D640" s="130" t="s">
        <v>66</v>
      </c>
      <c r="E640" s="130" t="s">
        <v>305</v>
      </c>
      <c r="F640" s="131">
        <f>F641</f>
        <v>55248.1</v>
      </c>
      <c r="G640" s="132">
        <v>2766.4</v>
      </c>
      <c r="H640" s="132">
        <f t="shared" si="19"/>
        <v>5.007231017899259</v>
      </c>
    </row>
    <row r="641" spans="1:8" ht="22.5">
      <c r="A641" s="128">
        <f t="shared" si="18"/>
        <v>630</v>
      </c>
      <c r="B641" s="129" t="s">
        <v>313</v>
      </c>
      <c r="C641" s="130" t="s">
        <v>312</v>
      </c>
      <c r="D641" s="130" t="s">
        <v>66</v>
      </c>
      <c r="E641" s="130" t="s">
        <v>314</v>
      </c>
      <c r="F641" s="131">
        <f>53554.9+1693.2</f>
        <v>55248.1</v>
      </c>
      <c r="G641" s="132">
        <v>2766.4</v>
      </c>
      <c r="H641" s="132">
        <f t="shared" si="19"/>
        <v>5.007231017899259</v>
      </c>
    </row>
    <row r="642" spans="1:8">
      <c r="A642" s="128">
        <f t="shared" si="18"/>
        <v>631</v>
      </c>
      <c r="B642" s="129" t="s">
        <v>315</v>
      </c>
      <c r="C642" s="130" t="s">
        <v>316</v>
      </c>
      <c r="D642" s="130"/>
      <c r="E642" s="130"/>
      <c r="F642" s="131">
        <v>250</v>
      </c>
      <c r="G642" s="132"/>
      <c r="H642" s="132">
        <f t="shared" si="19"/>
        <v>0</v>
      </c>
    </row>
    <row r="643" spans="1:8" ht="45">
      <c r="A643" s="128">
        <f t="shared" si="18"/>
        <v>632</v>
      </c>
      <c r="B643" s="129" t="s">
        <v>317</v>
      </c>
      <c r="C643" s="130" t="s">
        <v>318</v>
      </c>
      <c r="D643" s="130"/>
      <c r="E643" s="130"/>
      <c r="F643" s="131">
        <v>250</v>
      </c>
      <c r="G643" s="132"/>
      <c r="H643" s="132">
        <f t="shared" si="19"/>
        <v>0</v>
      </c>
    </row>
    <row r="644" spans="1:8" ht="22.5">
      <c r="A644" s="128">
        <f t="shared" si="18"/>
        <v>633</v>
      </c>
      <c r="B644" s="129" t="s">
        <v>323</v>
      </c>
      <c r="C644" s="130" t="s">
        <v>318</v>
      </c>
      <c r="D644" s="130" t="s">
        <v>324</v>
      </c>
      <c r="E644" s="130"/>
      <c r="F644" s="131">
        <v>250</v>
      </c>
      <c r="G644" s="132"/>
      <c r="H644" s="132">
        <f t="shared" si="19"/>
        <v>0</v>
      </c>
    </row>
    <row r="645" spans="1:8">
      <c r="A645" s="128">
        <f t="shared" si="18"/>
        <v>634</v>
      </c>
      <c r="B645" s="129" t="s">
        <v>325</v>
      </c>
      <c r="C645" s="130" t="s">
        <v>318</v>
      </c>
      <c r="D645" s="130" t="s">
        <v>326</v>
      </c>
      <c r="E645" s="130"/>
      <c r="F645" s="131">
        <v>250</v>
      </c>
      <c r="G645" s="132"/>
      <c r="H645" s="132">
        <f t="shared" si="19"/>
        <v>0</v>
      </c>
    </row>
    <row r="646" spans="1:8" ht="22.5">
      <c r="A646" s="128">
        <f t="shared" si="18"/>
        <v>635</v>
      </c>
      <c r="B646" s="129" t="s">
        <v>319</v>
      </c>
      <c r="C646" s="130" t="s">
        <v>318</v>
      </c>
      <c r="D646" s="130" t="s">
        <v>326</v>
      </c>
      <c r="E646" s="130" t="s">
        <v>320</v>
      </c>
      <c r="F646" s="131">
        <v>250</v>
      </c>
      <c r="G646" s="132"/>
      <c r="H646" s="132">
        <f t="shared" si="19"/>
        <v>0</v>
      </c>
    </row>
    <row r="647" spans="1:8" ht="22.5">
      <c r="A647" s="128">
        <f t="shared" si="18"/>
        <v>636</v>
      </c>
      <c r="B647" s="129" t="s">
        <v>321</v>
      </c>
      <c r="C647" s="130" t="s">
        <v>318</v>
      </c>
      <c r="D647" s="130" t="s">
        <v>326</v>
      </c>
      <c r="E647" s="130" t="s">
        <v>322</v>
      </c>
      <c r="F647" s="131">
        <v>250</v>
      </c>
      <c r="G647" s="132"/>
      <c r="H647" s="132">
        <f t="shared" si="19"/>
        <v>0</v>
      </c>
    </row>
    <row r="648" spans="1:8" ht="22.5">
      <c r="A648" s="128">
        <f t="shared" si="18"/>
        <v>637</v>
      </c>
      <c r="B648" s="129" t="s">
        <v>116</v>
      </c>
      <c r="C648" s="130" t="s">
        <v>327</v>
      </c>
      <c r="D648" s="130"/>
      <c r="E648" s="130"/>
      <c r="F648" s="131">
        <v>6166.1</v>
      </c>
      <c r="G648" s="132">
        <v>1904.8</v>
      </c>
      <c r="H648" s="132">
        <f t="shared" si="19"/>
        <v>30.891487325862371</v>
      </c>
    </row>
    <row r="649" spans="1:8" ht="67.5">
      <c r="A649" s="128">
        <f t="shared" ref="A649:A712" si="20">A648+1</f>
        <v>638</v>
      </c>
      <c r="B649" s="129" t="s">
        <v>328</v>
      </c>
      <c r="C649" s="130" t="s">
        <v>329</v>
      </c>
      <c r="D649" s="130"/>
      <c r="E649" s="130"/>
      <c r="F649" s="131">
        <v>6166.1</v>
      </c>
      <c r="G649" s="132">
        <v>1904.8</v>
      </c>
      <c r="H649" s="132">
        <f t="shared" si="19"/>
        <v>30.891487325862371</v>
      </c>
    </row>
    <row r="650" spans="1:8" ht="56.25">
      <c r="A650" s="128">
        <f t="shared" si="20"/>
        <v>639</v>
      </c>
      <c r="B650" s="129" t="s">
        <v>12</v>
      </c>
      <c r="C650" s="130" t="s">
        <v>329</v>
      </c>
      <c r="D650" s="130" t="s">
        <v>13</v>
      </c>
      <c r="E650" s="130"/>
      <c r="F650" s="131">
        <v>4346</v>
      </c>
      <c r="G650" s="135">
        <v>1665.4</v>
      </c>
      <c r="H650" s="132">
        <f t="shared" si="19"/>
        <v>38.320294523699957</v>
      </c>
    </row>
    <row r="651" spans="1:8" ht="22.5">
      <c r="A651" s="128">
        <f t="shared" si="20"/>
        <v>640</v>
      </c>
      <c r="B651" s="129" t="s">
        <v>109</v>
      </c>
      <c r="C651" s="130" t="s">
        <v>329</v>
      </c>
      <c r="D651" s="130" t="s">
        <v>110</v>
      </c>
      <c r="E651" s="130"/>
      <c r="F651" s="131">
        <v>4346</v>
      </c>
      <c r="G651" s="135">
        <v>1665.4</v>
      </c>
      <c r="H651" s="132">
        <f t="shared" si="19"/>
        <v>38.320294523699957</v>
      </c>
    </row>
    <row r="652" spans="1:8">
      <c r="A652" s="128">
        <f t="shared" si="20"/>
        <v>641</v>
      </c>
      <c r="B652" s="129" t="s">
        <v>146</v>
      </c>
      <c r="C652" s="130" t="s">
        <v>329</v>
      </c>
      <c r="D652" s="130" t="s">
        <v>110</v>
      </c>
      <c r="E652" s="130" t="s">
        <v>147</v>
      </c>
      <c r="F652" s="131">
        <v>4346</v>
      </c>
      <c r="G652" s="135">
        <v>1665.4</v>
      </c>
      <c r="H652" s="132">
        <f t="shared" si="19"/>
        <v>38.320294523699957</v>
      </c>
    </row>
    <row r="653" spans="1:8" ht="33.75">
      <c r="A653" s="128">
        <f t="shared" si="20"/>
        <v>642</v>
      </c>
      <c r="B653" s="129" t="s">
        <v>330</v>
      </c>
      <c r="C653" s="130" t="s">
        <v>329</v>
      </c>
      <c r="D653" s="130" t="s">
        <v>110</v>
      </c>
      <c r="E653" s="130" t="s">
        <v>331</v>
      </c>
      <c r="F653" s="131">
        <v>4346</v>
      </c>
      <c r="G653" s="135">
        <v>1665.4</v>
      </c>
      <c r="H653" s="132">
        <f t="shared" si="19"/>
        <v>38.320294523699957</v>
      </c>
    </row>
    <row r="654" spans="1:8" ht="22.5">
      <c r="A654" s="128">
        <f t="shared" si="20"/>
        <v>643</v>
      </c>
      <c r="B654" s="129" t="s">
        <v>23</v>
      </c>
      <c r="C654" s="130" t="s">
        <v>329</v>
      </c>
      <c r="D654" s="130" t="s">
        <v>24</v>
      </c>
      <c r="E654" s="130"/>
      <c r="F654" s="131">
        <v>1819.1</v>
      </c>
      <c r="G654" s="135">
        <v>239.4</v>
      </c>
      <c r="H654" s="132">
        <f t="shared" si="19"/>
        <v>13.160354021219286</v>
      </c>
    </row>
    <row r="655" spans="1:8" ht="22.5">
      <c r="A655" s="128">
        <f t="shared" si="20"/>
        <v>644</v>
      </c>
      <c r="B655" s="129" t="s">
        <v>25</v>
      </c>
      <c r="C655" s="130" t="s">
        <v>329</v>
      </c>
      <c r="D655" s="130" t="s">
        <v>26</v>
      </c>
      <c r="E655" s="130"/>
      <c r="F655" s="131">
        <v>1819.1</v>
      </c>
      <c r="G655" s="135">
        <v>239.4</v>
      </c>
      <c r="H655" s="132">
        <f t="shared" si="19"/>
        <v>13.160354021219286</v>
      </c>
    </row>
    <row r="656" spans="1:8">
      <c r="A656" s="128">
        <f t="shared" si="20"/>
        <v>645</v>
      </c>
      <c r="B656" s="129" t="s">
        <v>146</v>
      </c>
      <c r="C656" s="130" t="s">
        <v>329</v>
      </c>
      <c r="D656" s="130" t="s">
        <v>26</v>
      </c>
      <c r="E656" s="130" t="s">
        <v>147</v>
      </c>
      <c r="F656" s="131">
        <v>1819.1</v>
      </c>
      <c r="G656" s="135">
        <v>239.4</v>
      </c>
      <c r="H656" s="132">
        <f t="shared" si="19"/>
        <v>13.160354021219286</v>
      </c>
    </row>
    <row r="657" spans="1:10" ht="33.75">
      <c r="A657" s="128">
        <f t="shared" si="20"/>
        <v>646</v>
      </c>
      <c r="B657" s="129" t="s">
        <v>330</v>
      </c>
      <c r="C657" s="130" t="s">
        <v>329</v>
      </c>
      <c r="D657" s="130" t="s">
        <v>26</v>
      </c>
      <c r="E657" s="130" t="s">
        <v>331</v>
      </c>
      <c r="F657" s="131">
        <v>1819.1</v>
      </c>
      <c r="G657" s="135">
        <v>239.4</v>
      </c>
      <c r="H657" s="132">
        <f t="shared" si="19"/>
        <v>13.160354021219286</v>
      </c>
    </row>
    <row r="658" spans="1:10">
      <c r="A658" s="128">
        <f t="shared" si="20"/>
        <v>647</v>
      </c>
      <c r="B658" s="129" t="s">
        <v>53</v>
      </c>
      <c r="C658" s="130" t="s">
        <v>329</v>
      </c>
      <c r="D658" s="130" t="s">
        <v>54</v>
      </c>
      <c r="E658" s="130"/>
      <c r="F658" s="131">
        <v>1</v>
      </c>
      <c r="G658" s="132"/>
      <c r="H658" s="132">
        <f t="shared" si="19"/>
        <v>0</v>
      </c>
    </row>
    <row r="659" spans="1:10">
      <c r="A659" s="128">
        <f t="shared" si="20"/>
        <v>648</v>
      </c>
      <c r="B659" s="129" t="s">
        <v>55</v>
      </c>
      <c r="C659" s="130" t="s">
        <v>329</v>
      </c>
      <c r="D659" s="130" t="s">
        <v>56</v>
      </c>
      <c r="E659" s="130"/>
      <c r="F659" s="131">
        <v>1</v>
      </c>
      <c r="G659" s="132"/>
      <c r="H659" s="132">
        <f t="shared" si="19"/>
        <v>0</v>
      </c>
    </row>
    <row r="660" spans="1:10">
      <c r="A660" s="128">
        <f t="shared" si="20"/>
        <v>649</v>
      </c>
      <c r="B660" s="129" t="s">
        <v>146</v>
      </c>
      <c r="C660" s="130" t="s">
        <v>329</v>
      </c>
      <c r="D660" s="130" t="s">
        <v>56</v>
      </c>
      <c r="E660" s="130" t="s">
        <v>147</v>
      </c>
      <c r="F660" s="131">
        <v>1</v>
      </c>
      <c r="G660" s="132"/>
      <c r="H660" s="132">
        <f t="shared" si="19"/>
        <v>0</v>
      </c>
    </row>
    <row r="661" spans="1:10" ht="33.75">
      <c r="A661" s="128">
        <f t="shared" si="20"/>
        <v>650</v>
      </c>
      <c r="B661" s="129" t="s">
        <v>330</v>
      </c>
      <c r="C661" s="130" t="s">
        <v>329</v>
      </c>
      <c r="D661" s="130" t="s">
        <v>56</v>
      </c>
      <c r="E661" s="130" t="s">
        <v>331</v>
      </c>
      <c r="F661" s="131">
        <v>1</v>
      </c>
      <c r="G661" s="132"/>
      <c r="H661" s="132">
        <f t="shared" si="19"/>
        <v>0</v>
      </c>
    </row>
    <row r="662" spans="1:10" ht="48">
      <c r="A662" s="138">
        <f t="shared" si="20"/>
        <v>651</v>
      </c>
      <c r="B662" s="124" t="s">
        <v>332</v>
      </c>
      <c r="C662" s="123" t="s">
        <v>333</v>
      </c>
      <c r="D662" s="123"/>
      <c r="E662" s="123"/>
      <c r="F662" s="125">
        <v>950</v>
      </c>
      <c r="G662" s="126">
        <v>170.9</v>
      </c>
      <c r="H662" s="126">
        <f t="shared" si="19"/>
        <v>17.989473684210527</v>
      </c>
      <c r="I662" s="127"/>
      <c r="J662" s="127"/>
    </row>
    <row r="663" spans="1:10">
      <c r="A663" s="128">
        <f t="shared" si="20"/>
        <v>652</v>
      </c>
      <c r="B663" s="129" t="s">
        <v>160</v>
      </c>
      <c r="C663" s="130" t="s">
        <v>334</v>
      </c>
      <c r="D663" s="130"/>
      <c r="E663" s="130"/>
      <c r="F663" s="131">
        <v>950</v>
      </c>
      <c r="G663" s="132">
        <v>170.8</v>
      </c>
      <c r="H663" s="132">
        <f t="shared" si="19"/>
        <v>17.978947368421053</v>
      </c>
    </row>
    <row r="664" spans="1:10" ht="56.25">
      <c r="A664" s="128">
        <f t="shared" si="20"/>
        <v>653</v>
      </c>
      <c r="B664" s="129" t="s">
        <v>335</v>
      </c>
      <c r="C664" s="130" t="s">
        <v>336</v>
      </c>
      <c r="D664" s="130"/>
      <c r="E664" s="130"/>
      <c r="F664" s="131">
        <v>820</v>
      </c>
      <c r="G664" s="132">
        <v>146</v>
      </c>
      <c r="H664" s="132">
        <f t="shared" si="19"/>
        <v>17.804878048780488</v>
      </c>
    </row>
    <row r="665" spans="1:10" ht="22.5">
      <c r="A665" s="128">
        <f t="shared" si="20"/>
        <v>654</v>
      </c>
      <c r="B665" s="129" t="s">
        <v>23</v>
      </c>
      <c r="C665" s="130" t="s">
        <v>336</v>
      </c>
      <c r="D665" s="130" t="s">
        <v>24</v>
      </c>
      <c r="E665" s="130"/>
      <c r="F665" s="131">
        <v>820</v>
      </c>
      <c r="G665" s="132">
        <v>146</v>
      </c>
      <c r="H665" s="132">
        <f t="shared" si="19"/>
        <v>17.804878048780488</v>
      </c>
    </row>
    <row r="666" spans="1:10" ht="22.5">
      <c r="A666" s="128">
        <f t="shared" si="20"/>
        <v>655</v>
      </c>
      <c r="B666" s="129" t="s">
        <v>25</v>
      </c>
      <c r="C666" s="130" t="s">
        <v>336</v>
      </c>
      <c r="D666" s="130" t="s">
        <v>26</v>
      </c>
      <c r="E666" s="130"/>
      <c r="F666" s="131">
        <v>820</v>
      </c>
      <c r="G666" s="132">
        <v>146</v>
      </c>
      <c r="H666" s="132">
        <f t="shared" si="19"/>
        <v>17.804878048780488</v>
      </c>
    </row>
    <row r="667" spans="1:10">
      <c r="A667" s="128">
        <f t="shared" si="20"/>
        <v>656</v>
      </c>
      <c r="B667" s="129" t="s">
        <v>170</v>
      </c>
      <c r="C667" s="130" t="s">
        <v>336</v>
      </c>
      <c r="D667" s="130" t="s">
        <v>26</v>
      </c>
      <c r="E667" s="130" t="s">
        <v>171</v>
      </c>
      <c r="F667" s="131">
        <v>820</v>
      </c>
      <c r="G667" s="132">
        <v>146</v>
      </c>
      <c r="H667" s="132">
        <f t="shared" si="19"/>
        <v>17.804878048780488</v>
      </c>
    </row>
    <row r="668" spans="1:10">
      <c r="A668" s="128">
        <f t="shared" si="20"/>
        <v>657</v>
      </c>
      <c r="B668" s="129" t="s">
        <v>178</v>
      </c>
      <c r="C668" s="130" t="s">
        <v>336</v>
      </c>
      <c r="D668" s="130" t="s">
        <v>26</v>
      </c>
      <c r="E668" s="130" t="s">
        <v>179</v>
      </c>
      <c r="F668" s="131">
        <v>820</v>
      </c>
      <c r="G668" s="132">
        <v>146</v>
      </c>
      <c r="H668" s="132">
        <f t="shared" si="19"/>
        <v>17.804878048780488</v>
      </c>
    </row>
    <row r="669" spans="1:10" ht="45">
      <c r="A669" s="128">
        <f t="shared" si="20"/>
        <v>658</v>
      </c>
      <c r="B669" s="129" t="s">
        <v>337</v>
      </c>
      <c r="C669" s="130" t="s">
        <v>338</v>
      </c>
      <c r="D669" s="130"/>
      <c r="E669" s="130"/>
      <c r="F669" s="131">
        <v>20</v>
      </c>
      <c r="G669" s="132"/>
      <c r="H669" s="132">
        <f t="shared" si="19"/>
        <v>0</v>
      </c>
    </row>
    <row r="670" spans="1:10" ht="22.5">
      <c r="A670" s="128">
        <f t="shared" si="20"/>
        <v>659</v>
      </c>
      <c r="B670" s="129" t="s">
        <v>23</v>
      </c>
      <c r="C670" s="130" t="s">
        <v>338</v>
      </c>
      <c r="D670" s="130" t="s">
        <v>24</v>
      </c>
      <c r="E670" s="130"/>
      <c r="F670" s="131">
        <v>20</v>
      </c>
      <c r="G670" s="132"/>
      <c r="H670" s="132">
        <f t="shared" si="19"/>
        <v>0</v>
      </c>
    </row>
    <row r="671" spans="1:10" ht="22.5">
      <c r="A671" s="128">
        <f t="shared" si="20"/>
        <v>660</v>
      </c>
      <c r="B671" s="129" t="s">
        <v>25</v>
      </c>
      <c r="C671" s="130" t="s">
        <v>338</v>
      </c>
      <c r="D671" s="130" t="s">
        <v>26</v>
      </c>
      <c r="E671" s="130"/>
      <c r="F671" s="131">
        <v>20</v>
      </c>
      <c r="G671" s="132"/>
      <c r="H671" s="132">
        <f t="shared" si="19"/>
        <v>0</v>
      </c>
    </row>
    <row r="672" spans="1:10">
      <c r="A672" s="128">
        <f t="shared" si="20"/>
        <v>661</v>
      </c>
      <c r="B672" s="129" t="s">
        <v>170</v>
      </c>
      <c r="C672" s="130" t="s">
        <v>338</v>
      </c>
      <c r="D672" s="130" t="s">
        <v>26</v>
      </c>
      <c r="E672" s="130" t="s">
        <v>171</v>
      </c>
      <c r="F672" s="131">
        <v>20</v>
      </c>
      <c r="G672" s="132"/>
      <c r="H672" s="132">
        <f t="shared" si="19"/>
        <v>0</v>
      </c>
    </row>
    <row r="673" spans="1:10">
      <c r="A673" s="128">
        <f t="shared" si="20"/>
        <v>662</v>
      </c>
      <c r="B673" s="129" t="s">
        <v>178</v>
      </c>
      <c r="C673" s="130" t="s">
        <v>338</v>
      </c>
      <c r="D673" s="130" t="s">
        <v>26</v>
      </c>
      <c r="E673" s="130" t="s">
        <v>179</v>
      </c>
      <c r="F673" s="131">
        <v>20</v>
      </c>
      <c r="G673" s="132"/>
      <c r="H673" s="132">
        <f t="shared" si="19"/>
        <v>0</v>
      </c>
    </row>
    <row r="674" spans="1:10" ht="45">
      <c r="A674" s="128">
        <f t="shared" si="20"/>
        <v>663</v>
      </c>
      <c r="B674" s="129" t="s">
        <v>339</v>
      </c>
      <c r="C674" s="130" t="s">
        <v>340</v>
      </c>
      <c r="D674" s="130"/>
      <c r="E674" s="130"/>
      <c r="F674" s="131">
        <v>10</v>
      </c>
      <c r="G674" s="132">
        <v>10</v>
      </c>
      <c r="H674" s="132">
        <f t="shared" si="19"/>
        <v>100</v>
      </c>
    </row>
    <row r="675" spans="1:10" ht="22.5">
      <c r="A675" s="128">
        <f t="shared" si="20"/>
        <v>664</v>
      </c>
      <c r="B675" s="129" t="s">
        <v>23</v>
      </c>
      <c r="C675" s="130" t="s">
        <v>340</v>
      </c>
      <c r="D675" s="130" t="s">
        <v>24</v>
      </c>
      <c r="E675" s="130"/>
      <c r="F675" s="131">
        <v>10</v>
      </c>
      <c r="G675" s="132">
        <v>10</v>
      </c>
      <c r="H675" s="132">
        <f t="shared" si="19"/>
        <v>100</v>
      </c>
    </row>
    <row r="676" spans="1:10" ht="22.5">
      <c r="A676" s="128">
        <f t="shared" si="20"/>
        <v>665</v>
      </c>
      <c r="B676" s="129" t="s">
        <v>25</v>
      </c>
      <c r="C676" s="130" t="s">
        <v>340</v>
      </c>
      <c r="D676" s="130" t="s">
        <v>26</v>
      </c>
      <c r="E676" s="130"/>
      <c r="F676" s="131">
        <v>10</v>
      </c>
      <c r="G676" s="132">
        <v>10</v>
      </c>
      <c r="H676" s="132">
        <f t="shared" si="19"/>
        <v>100</v>
      </c>
    </row>
    <row r="677" spans="1:10">
      <c r="A677" s="128">
        <f t="shared" si="20"/>
        <v>666</v>
      </c>
      <c r="B677" s="129" t="s">
        <v>170</v>
      </c>
      <c r="C677" s="130" t="s">
        <v>340</v>
      </c>
      <c r="D677" s="130" t="s">
        <v>26</v>
      </c>
      <c r="E677" s="130" t="s">
        <v>171</v>
      </c>
      <c r="F677" s="131">
        <v>10</v>
      </c>
      <c r="G677" s="132"/>
      <c r="H677" s="132">
        <f t="shared" si="19"/>
        <v>0</v>
      </c>
    </row>
    <row r="678" spans="1:10">
      <c r="A678" s="128">
        <f t="shared" si="20"/>
        <v>667</v>
      </c>
      <c r="B678" s="129" t="s">
        <v>178</v>
      </c>
      <c r="C678" s="130" t="s">
        <v>340</v>
      </c>
      <c r="D678" s="130" t="s">
        <v>26</v>
      </c>
      <c r="E678" s="130" t="s">
        <v>179</v>
      </c>
      <c r="F678" s="131">
        <v>10</v>
      </c>
      <c r="G678" s="132"/>
      <c r="H678" s="132">
        <f t="shared" si="19"/>
        <v>0</v>
      </c>
    </row>
    <row r="679" spans="1:10" ht="67.5">
      <c r="A679" s="128">
        <f t="shared" si="20"/>
        <v>668</v>
      </c>
      <c r="B679" s="129" t="s">
        <v>341</v>
      </c>
      <c r="C679" s="130" t="s">
        <v>342</v>
      </c>
      <c r="D679" s="130"/>
      <c r="E679" s="130"/>
      <c r="F679" s="131">
        <v>100</v>
      </c>
      <c r="G679" s="132">
        <v>14.9</v>
      </c>
      <c r="H679" s="132">
        <f t="shared" si="19"/>
        <v>14.899999999999999</v>
      </c>
    </row>
    <row r="680" spans="1:10" ht="22.5">
      <c r="A680" s="128">
        <f t="shared" si="20"/>
        <v>669</v>
      </c>
      <c r="B680" s="129" t="s">
        <v>23</v>
      </c>
      <c r="C680" s="130" t="s">
        <v>342</v>
      </c>
      <c r="D680" s="130" t="s">
        <v>24</v>
      </c>
      <c r="E680" s="130"/>
      <c r="F680" s="131">
        <v>100</v>
      </c>
      <c r="G680" s="132">
        <v>14.9</v>
      </c>
      <c r="H680" s="132">
        <f t="shared" ref="H680:H743" si="21">G680/F680*100</f>
        <v>14.899999999999999</v>
      </c>
    </row>
    <row r="681" spans="1:10" ht="22.5">
      <c r="A681" s="128">
        <f t="shared" si="20"/>
        <v>670</v>
      </c>
      <c r="B681" s="129" t="s">
        <v>25</v>
      </c>
      <c r="C681" s="130" t="s">
        <v>342</v>
      </c>
      <c r="D681" s="130" t="s">
        <v>26</v>
      </c>
      <c r="E681" s="130"/>
      <c r="F681" s="131">
        <v>100</v>
      </c>
      <c r="G681" s="132">
        <v>14.9</v>
      </c>
      <c r="H681" s="132">
        <f t="shared" si="21"/>
        <v>14.899999999999999</v>
      </c>
    </row>
    <row r="682" spans="1:10">
      <c r="A682" s="128">
        <f t="shared" si="20"/>
        <v>671</v>
      </c>
      <c r="B682" s="129" t="s">
        <v>170</v>
      </c>
      <c r="C682" s="130" t="s">
        <v>342</v>
      </c>
      <c r="D682" s="130" t="s">
        <v>26</v>
      </c>
      <c r="E682" s="130" t="s">
        <v>171</v>
      </c>
      <c r="F682" s="131">
        <v>100</v>
      </c>
      <c r="G682" s="132">
        <v>14.9</v>
      </c>
      <c r="H682" s="132">
        <f t="shared" si="21"/>
        <v>14.899999999999999</v>
      </c>
    </row>
    <row r="683" spans="1:10">
      <c r="A683" s="128">
        <f t="shared" si="20"/>
        <v>672</v>
      </c>
      <c r="B683" s="129" t="s">
        <v>178</v>
      </c>
      <c r="C683" s="130" t="s">
        <v>342</v>
      </c>
      <c r="D683" s="130" t="s">
        <v>26</v>
      </c>
      <c r="E683" s="130" t="s">
        <v>179</v>
      </c>
      <c r="F683" s="131">
        <v>100</v>
      </c>
      <c r="G683" s="132">
        <v>14.9</v>
      </c>
      <c r="H683" s="132">
        <f t="shared" si="21"/>
        <v>14.899999999999999</v>
      </c>
    </row>
    <row r="684" spans="1:10" ht="24">
      <c r="A684" s="138">
        <f t="shared" si="20"/>
        <v>673</v>
      </c>
      <c r="B684" s="124" t="s">
        <v>343</v>
      </c>
      <c r="C684" s="123" t="s">
        <v>344</v>
      </c>
      <c r="D684" s="123"/>
      <c r="E684" s="123"/>
      <c r="F684" s="125">
        <v>2923.5</v>
      </c>
      <c r="G684" s="126">
        <v>840.2</v>
      </c>
      <c r="H684" s="126">
        <f t="shared" si="21"/>
        <v>28.739524542500426</v>
      </c>
      <c r="I684" s="127"/>
      <c r="J684" s="127"/>
    </row>
    <row r="685" spans="1:10" ht="22.5">
      <c r="A685" s="128">
        <f t="shared" si="20"/>
        <v>674</v>
      </c>
      <c r="B685" s="129" t="s">
        <v>345</v>
      </c>
      <c r="C685" s="130" t="s">
        <v>346</v>
      </c>
      <c r="D685" s="130"/>
      <c r="E685" s="130"/>
      <c r="F685" s="131">
        <v>2923.5</v>
      </c>
      <c r="G685" s="132">
        <v>840.2</v>
      </c>
      <c r="H685" s="132">
        <f t="shared" si="21"/>
        <v>28.739524542500426</v>
      </c>
    </row>
    <row r="686" spans="1:10" ht="33.75">
      <c r="A686" s="128">
        <f t="shared" si="20"/>
        <v>675</v>
      </c>
      <c r="B686" s="129" t="s">
        <v>347</v>
      </c>
      <c r="C686" s="130" t="s">
        <v>348</v>
      </c>
      <c r="D686" s="130"/>
      <c r="E686" s="130"/>
      <c r="F686" s="131">
        <v>939.5</v>
      </c>
      <c r="G686" s="135">
        <v>185.9</v>
      </c>
      <c r="H686" s="132">
        <f t="shared" si="21"/>
        <v>19.787120808940927</v>
      </c>
    </row>
    <row r="687" spans="1:10" ht="56.25">
      <c r="A687" s="128">
        <f t="shared" si="20"/>
        <v>676</v>
      </c>
      <c r="B687" s="129" t="s">
        <v>12</v>
      </c>
      <c r="C687" s="130" t="s">
        <v>348</v>
      </c>
      <c r="D687" s="130" t="s">
        <v>13</v>
      </c>
      <c r="E687" s="130"/>
      <c r="F687" s="131">
        <v>937.1</v>
      </c>
      <c r="G687" s="135">
        <v>185.9</v>
      </c>
      <c r="H687" s="132">
        <f t="shared" si="21"/>
        <v>19.837797460249707</v>
      </c>
    </row>
    <row r="688" spans="1:10" ht="22.5">
      <c r="A688" s="128">
        <f t="shared" si="20"/>
        <v>677</v>
      </c>
      <c r="B688" s="129" t="s">
        <v>109</v>
      </c>
      <c r="C688" s="130" t="s">
        <v>348</v>
      </c>
      <c r="D688" s="130" t="s">
        <v>110</v>
      </c>
      <c r="E688" s="130"/>
      <c r="F688" s="131">
        <v>937.1</v>
      </c>
      <c r="G688" s="135">
        <v>185.9</v>
      </c>
      <c r="H688" s="132">
        <f t="shared" si="21"/>
        <v>19.837797460249707</v>
      </c>
    </row>
    <row r="689" spans="1:8">
      <c r="A689" s="128">
        <f t="shared" si="20"/>
        <v>678</v>
      </c>
      <c r="B689" s="129" t="s">
        <v>146</v>
      </c>
      <c r="C689" s="130" t="s">
        <v>348</v>
      </c>
      <c r="D689" s="130" t="s">
        <v>110</v>
      </c>
      <c r="E689" s="130" t="s">
        <v>147</v>
      </c>
      <c r="F689" s="131">
        <v>937.1</v>
      </c>
      <c r="G689" s="135">
        <v>185.9</v>
      </c>
      <c r="H689" s="132">
        <f t="shared" si="21"/>
        <v>19.837797460249707</v>
      </c>
    </row>
    <row r="690" spans="1:8" ht="33.75">
      <c r="A690" s="128">
        <f t="shared" si="20"/>
        <v>679</v>
      </c>
      <c r="B690" s="129" t="s">
        <v>349</v>
      </c>
      <c r="C690" s="130" t="s">
        <v>348</v>
      </c>
      <c r="D690" s="130" t="s">
        <v>110</v>
      </c>
      <c r="E690" s="130" t="s">
        <v>350</v>
      </c>
      <c r="F690" s="131">
        <v>937.1</v>
      </c>
      <c r="G690" s="135">
        <v>185.9</v>
      </c>
      <c r="H690" s="132">
        <f t="shared" si="21"/>
        <v>19.837797460249707</v>
      </c>
    </row>
    <row r="691" spans="1:8" ht="22.5">
      <c r="A691" s="128">
        <f t="shared" si="20"/>
        <v>680</v>
      </c>
      <c r="B691" s="129" t="s">
        <v>23</v>
      </c>
      <c r="C691" s="130" t="s">
        <v>348</v>
      </c>
      <c r="D691" s="130" t="s">
        <v>24</v>
      </c>
      <c r="E691" s="130"/>
      <c r="F691" s="131">
        <v>2.4</v>
      </c>
      <c r="G691" s="132"/>
      <c r="H691" s="132">
        <f t="shared" si="21"/>
        <v>0</v>
      </c>
    </row>
    <row r="692" spans="1:8" ht="22.5">
      <c r="A692" s="128">
        <f t="shared" si="20"/>
        <v>681</v>
      </c>
      <c r="B692" s="129" t="s">
        <v>25</v>
      </c>
      <c r="C692" s="130" t="s">
        <v>348</v>
      </c>
      <c r="D692" s="130" t="s">
        <v>26</v>
      </c>
      <c r="E692" s="130"/>
      <c r="F692" s="131">
        <v>2.4</v>
      </c>
      <c r="G692" s="132"/>
      <c r="H692" s="132">
        <f t="shared" si="21"/>
        <v>0</v>
      </c>
    </row>
    <row r="693" spans="1:8">
      <c r="A693" s="128">
        <f t="shared" si="20"/>
        <v>682</v>
      </c>
      <c r="B693" s="129" t="s">
        <v>146</v>
      </c>
      <c r="C693" s="130" t="s">
        <v>348</v>
      </c>
      <c r="D693" s="130" t="s">
        <v>26</v>
      </c>
      <c r="E693" s="130" t="s">
        <v>147</v>
      </c>
      <c r="F693" s="131">
        <v>2.4</v>
      </c>
      <c r="G693" s="132"/>
      <c r="H693" s="132">
        <f t="shared" si="21"/>
        <v>0</v>
      </c>
    </row>
    <row r="694" spans="1:8" ht="33.75">
      <c r="A694" s="128">
        <f t="shared" si="20"/>
        <v>683</v>
      </c>
      <c r="B694" s="129" t="s">
        <v>349</v>
      </c>
      <c r="C694" s="130" t="s">
        <v>348</v>
      </c>
      <c r="D694" s="130" t="s">
        <v>26</v>
      </c>
      <c r="E694" s="130" t="s">
        <v>350</v>
      </c>
      <c r="F694" s="131">
        <v>2.4</v>
      </c>
      <c r="G694" s="132"/>
      <c r="H694" s="132">
        <f t="shared" si="21"/>
        <v>0</v>
      </c>
    </row>
    <row r="695" spans="1:8" ht="33.75">
      <c r="A695" s="128">
        <f t="shared" si="20"/>
        <v>684</v>
      </c>
      <c r="B695" s="129" t="s">
        <v>351</v>
      </c>
      <c r="C695" s="130" t="s">
        <v>352</v>
      </c>
      <c r="D695" s="130"/>
      <c r="E695" s="130"/>
      <c r="F695" s="131">
        <v>1365.4</v>
      </c>
      <c r="G695" s="135">
        <v>506.3</v>
      </c>
      <c r="H695" s="132">
        <f t="shared" si="21"/>
        <v>37.080708949758311</v>
      </c>
    </row>
    <row r="696" spans="1:8" ht="56.25">
      <c r="A696" s="128">
        <f t="shared" si="20"/>
        <v>685</v>
      </c>
      <c r="B696" s="129" t="s">
        <v>12</v>
      </c>
      <c r="C696" s="130" t="s">
        <v>352</v>
      </c>
      <c r="D696" s="130" t="s">
        <v>13</v>
      </c>
      <c r="E696" s="130"/>
      <c r="F696" s="131">
        <v>842.6</v>
      </c>
      <c r="G696" s="135">
        <v>327.10000000000002</v>
      </c>
      <c r="H696" s="132">
        <f t="shared" si="21"/>
        <v>38.820318063137911</v>
      </c>
    </row>
    <row r="697" spans="1:8" ht="22.5">
      <c r="A697" s="128">
        <f t="shared" si="20"/>
        <v>686</v>
      </c>
      <c r="B697" s="129" t="s">
        <v>109</v>
      </c>
      <c r="C697" s="130" t="s">
        <v>352</v>
      </c>
      <c r="D697" s="130" t="s">
        <v>110</v>
      </c>
      <c r="E697" s="130"/>
      <c r="F697" s="131">
        <v>842.6</v>
      </c>
      <c r="G697" s="135">
        <v>327.10000000000002</v>
      </c>
      <c r="H697" s="132">
        <f t="shared" si="21"/>
        <v>38.820318063137911</v>
      </c>
    </row>
    <row r="698" spans="1:8">
      <c r="A698" s="128">
        <f t="shared" si="20"/>
        <v>687</v>
      </c>
      <c r="B698" s="129" t="s">
        <v>146</v>
      </c>
      <c r="C698" s="130" t="s">
        <v>352</v>
      </c>
      <c r="D698" s="130" t="s">
        <v>110</v>
      </c>
      <c r="E698" s="130" t="s">
        <v>147</v>
      </c>
      <c r="F698" s="131">
        <v>842.6</v>
      </c>
      <c r="G698" s="135">
        <v>327.10000000000002</v>
      </c>
      <c r="H698" s="132">
        <f t="shared" si="21"/>
        <v>38.820318063137911</v>
      </c>
    </row>
    <row r="699" spans="1:8" ht="45">
      <c r="A699" s="128">
        <f t="shared" si="20"/>
        <v>688</v>
      </c>
      <c r="B699" s="129" t="s">
        <v>353</v>
      </c>
      <c r="C699" s="130" t="s">
        <v>352</v>
      </c>
      <c r="D699" s="130" t="s">
        <v>110</v>
      </c>
      <c r="E699" s="130" t="s">
        <v>354</v>
      </c>
      <c r="F699" s="131">
        <v>842.6</v>
      </c>
      <c r="G699" s="135">
        <v>327.10000000000002</v>
      </c>
      <c r="H699" s="132">
        <f t="shared" si="21"/>
        <v>38.820318063137911</v>
      </c>
    </row>
    <row r="700" spans="1:8" ht="22.5">
      <c r="A700" s="128">
        <f t="shared" si="20"/>
        <v>689</v>
      </c>
      <c r="B700" s="129" t="s">
        <v>23</v>
      </c>
      <c r="C700" s="130" t="s">
        <v>352</v>
      </c>
      <c r="D700" s="130" t="s">
        <v>24</v>
      </c>
      <c r="E700" s="130"/>
      <c r="F700" s="131">
        <v>522.79999999999995</v>
      </c>
      <c r="G700" s="135">
        <v>179.2</v>
      </c>
      <c r="H700" s="132">
        <f t="shared" si="21"/>
        <v>34.276970160673301</v>
      </c>
    </row>
    <row r="701" spans="1:8" ht="22.5">
      <c r="A701" s="128">
        <f t="shared" si="20"/>
        <v>690</v>
      </c>
      <c r="B701" s="129" t="s">
        <v>25</v>
      </c>
      <c r="C701" s="130" t="s">
        <v>352</v>
      </c>
      <c r="D701" s="130" t="s">
        <v>26</v>
      </c>
      <c r="E701" s="130"/>
      <c r="F701" s="131">
        <v>522.79999999999995</v>
      </c>
      <c r="G701" s="135">
        <v>179.2</v>
      </c>
      <c r="H701" s="132">
        <f t="shared" si="21"/>
        <v>34.276970160673301</v>
      </c>
    </row>
    <row r="702" spans="1:8">
      <c r="A702" s="128">
        <f t="shared" si="20"/>
        <v>691</v>
      </c>
      <c r="B702" s="129" t="s">
        <v>146</v>
      </c>
      <c r="C702" s="130" t="s">
        <v>352</v>
      </c>
      <c r="D702" s="130" t="s">
        <v>26</v>
      </c>
      <c r="E702" s="130" t="s">
        <v>147</v>
      </c>
      <c r="F702" s="131">
        <v>522.79999999999995</v>
      </c>
      <c r="G702" s="135">
        <v>179.2</v>
      </c>
      <c r="H702" s="132">
        <f t="shared" si="21"/>
        <v>34.276970160673301</v>
      </c>
    </row>
    <row r="703" spans="1:8" ht="45">
      <c r="A703" s="128">
        <f t="shared" si="20"/>
        <v>692</v>
      </c>
      <c r="B703" s="129" t="s">
        <v>353</v>
      </c>
      <c r="C703" s="130" t="s">
        <v>352</v>
      </c>
      <c r="D703" s="130" t="s">
        <v>26</v>
      </c>
      <c r="E703" s="130" t="s">
        <v>354</v>
      </c>
      <c r="F703" s="131">
        <v>522.79999999999995</v>
      </c>
      <c r="G703" s="135">
        <v>179.2</v>
      </c>
      <c r="H703" s="132">
        <f t="shared" si="21"/>
        <v>34.276970160673301</v>
      </c>
    </row>
    <row r="704" spans="1:8" ht="33.75">
      <c r="A704" s="128">
        <f t="shared" si="20"/>
        <v>693</v>
      </c>
      <c r="B704" s="129" t="s">
        <v>355</v>
      </c>
      <c r="C704" s="130" t="s">
        <v>356</v>
      </c>
      <c r="D704" s="130"/>
      <c r="E704" s="130"/>
      <c r="F704" s="131">
        <v>618.6</v>
      </c>
      <c r="G704" s="135">
        <v>148</v>
      </c>
      <c r="H704" s="132">
        <f t="shared" si="21"/>
        <v>23.924991917232461</v>
      </c>
    </row>
    <row r="705" spans="1:10" ht="56.25">
      <c r="A705" s="128">
        <f t="shared" si="20"/>
        <v>694</v>
      </c>
      <c r="B705" s="129" t="s">
        <v>12</v>
      </c>
      <c r="C705" s="130" t="s">
        <v>356</v>
      </c>
      <c r="D705" s="130" t="s">
        <v>13</v>
      </c>
      <c r="E705" s="130"/>
      <c r="F705" s="131">
        <v>582.6</v>
      </c>
      <c r="G705" s="135">
        <v>148</v>
      </c>
      <c r="H705" s="132">
        <f t="shared" si="21"/>
        <v>25.403364229316853</v>
      </c>
    </row>
    <row r="706" spans="1:10" ht="22.5">
      <c r="A706" s="128">
        <f t="shared" si="20"/>
        <v>695</v>
      </c>
      <c r="B706" s="129" t="s">
        <v>109</v>
      </c>
      <c r="C706" s="130" t="s">
        <v>356</v>
      </c>
      <c r="D706" s="130" t="s">
        <v>110</v>
      </c>
      <c r="E706" s="130"/>
      <c r="F706" s="131">
        <v>582.6</v>
      </c>
      <c r="G706" s="135">
        <v>148</v>
      </c>
      <c r="H706" s="132">
        <f t="shared" si="21"/>
        <v>25.403364229316853</v>
      </c>
    </row>
    <row r="707" spans="1:10">
      <c r="A707" s="128">
        <f t="shared" si="20"/>
        <v>696</v>
      </c>
      <c r="B707" s="129" t="s">
        <v>146</v>
      </c>
      <c r="C707" s="130" t="s">
        <v>356</v>
      </c>
      <c r="D707" s="130" t="s">
        <v>110</v>
      </c>
      <c r="E707" s="130" t="s">
        <v>147</v>
      </c>
      <c r="F707" s="131">
        <v>582.6</v>
      </c>
      <c r="G707" s="135">
        <v>148</v>
      </c>
      <c r="H707" s="132">
        <f t="shared" si="21"/>
        <v>25.403364229316853</v>
      </c>
    </row>
    <row r="708" spans="1:10" ht="33.75">
      <c r="A708" s="128">
        <f t="shared" si="20"/>
        <v>697</v>
      </c>
      <c r="B708" s="129" t="s">
        <v>330</v>
      </c>
      <c r="C708" s="130" t="s">
        <v>356</v>
      </c>
      <c r="D708" s="130" t="s">
        <v>110</v>
      </c>
      <c r="E708" s="130" t="s">
        <v>331</v>
      </c>
      <c r="F708" s="131">
        <v>582.6</v>
      </c>
      <c r="G708" s="135">
        <v>148</v>
      </c>
      <c r="H708" s="132">
        <f t="shared" si="21"/>
        <v>25.403364229316853</v>
      </c>
    </row>
    <row r="709" spans="1:10" ht="22.5">
      <c r="A709" s="128">
        <f t="shared" si="20"/>
        <v>698</v>
      </c>
      <c r="B709" s="129" t="s">
        <v>23</v>
      </c>
      <c r="C709" s="130" t="s">
        <v>356</v>
      </c>
      <c r="D709" s="130" t="s">
        <v>24</v>
      </c>
      <c r="E709" s="130"/>
      <c r="F709" s="131">
        <v>36</v>
      </c>
      <c r="G709" s="132"/>
      <c r="H709" s="132">
        <f t="shared" si="21"/>
        <v>0</v>
      </c>
    </row>
    <row r="710" spans="1:10" ht="22.5">
      <c r="A710" s="128">
        <f t="shared" si="20"/>
        <v>699</v>
      </c>
      <c r="B710" s="129" t="s">
        <v>25</v>
      </c>
      <c r="C710" s="130" t="s">
        <v>356</v>
      </c>
      <c r="D710" s="130" t="s">
        <v>26</v>
      </c>
      <c r="E710" s="130"/>
      <c r="F710" s="131">
        <v>36</v>
      </c>
      <c r="G710" s="132"/>
      <c r="H710" s="132">
        <f t="shared" si="21"/>
        <v>0</v>
      </c>
    </row>
    <row r="711" spans="1:10">
      <c r="A711" s="128">
        <f t="shared" si="20"/>
        <v>700</v>
      </c>
      <c r="B711" s="129" t="s">
        <v>146</v>
      </c>
      <c r="C711" s="130" t="s">
        <v>356</v>
      </c>
      <c r="D711" s="130" t="s">
        <v>26</v>
      </c>
      <c r="E711" s="130" t="s">
        <v>147</v>
      </c>
      <c r="F711" s="131">
        <v>36</v>
      </c>
      <c r="G711" s="132"/>
      <c r="H711" s="132">
        <f t="shared" si="21"/>
        <v>0</v>
      </c>
    </row>
    <row r="712" spans="1:10" ht="33.75">
      <c r="A712" s="128">
        <f t="shared" si="20"/>
        <v>701</v>
      </c>
      <c r="B712" s="129" t="s">
        <v>330</v>
      </c>
      <c r="C712" s="130" t="s">
        <v>356</v>
      </c>
      <c r="D712" s="130" t="s">
        <v>26</v>
      </c>
      <c r="E712" s="130" t="s">
        <v>331</v>
      </c>
      <c r="F712" s="131">
        <v>36</v>
      </c>
      <c r="G712" s="132"/>
      <c r="H712" s="132">
        <f t="shared" si="21"/>
        <v>0</v>
      </c>
    </row>
    <row r="713" spans="1:10" ht="24">
      <c r="A713" s="138">
        <f t="shared" ref="A713:A776" si="22">A712+1</f>
        <v>702</v>
      </c>
      <c r="B713" s="124" t="s">
        <v>357</v>
      </c>
      <c r="C713" s="123" t="s">
        <v>358</v>
      </c>
      <c r="D713" s="123"/>
      <c r="E713" s="123"/>
      <c r="F713" s="125">
        <f>55270.5+1672</f>
        <v>56942.5</v>
      </c>
      <c r="G713" s="132">
        <v>8191.5</v>
      </c>
      <c r="H713" s="132">
        <f t="shared" si="21"/>
        <v>14.385564385125345</v>
      </c>
      <c r="I713" s="127"/>
      <c r="J713" s="127"/>
    </row>
    <row r="714" spans="1:10" ht="22.5">
      <c r="A714" s="128">
        <f t="shared" si="22"/>
        <v>703</v>
      </c>
      <c r="B714" s="129" t="s">
        <v>359</v>
      </c>
      <c r="C714" s="130" t="s">
        <v>360</v>
      </c>
      <c r="D714" s="130"/>
      <c r="E714" s="130"/>
      <c r="F714" s="131">
        <v>36464.400000000001</v>
      </c>
      <c r="G714" s="132">
        <v>7225.3</v>
      </c>
      <c r="H714" s="132">
        <f t="shared" si="21"/>
        <v>19.814668553438423</v>
      </c>
    </row>
    <row r="715" spans="1:10" ht="67.5">
      <c r="A715" s="128">
        <f t="shared" si="22"/>
        <v>704</v>
      </c>
      <c r="B715" s="129" t="s">
        <v>361</v>
      </c>
      <c r="C715" s="130" t="s">
        <v>362</v>
      </c>
      <c r="D715" s="130"/>
      <c r="E715" s="130"/>
      <c r="F715" s="131">
        <v>39.6</v>
      </c>
      <c r="G715" s="132"/>
      <c r="H715" s="132">
        <f t="shared" si="21"/>
        <v>0</v>
      </c>
    </row>
    <row r="716" spans="1:10" ht="22.5">
      <c r="A716" s="128">
        <f t="shared" si="22"/>
        <v>705</v>
      </c>
      <c r="B716" s="129" t="s">
        <v>23</v>
      </c>
      <c r="C716" s="130" t="s">
        <v>362</v>
      </c>
      <c r="D716" s="130" t="s">
        <v>24</v>
      </c>
      <c r="E716" s="130"/>
      <c r="F716" s="131">
        <v>39.6</v>
      </c>
      <c r="G716" s="132"/>
      <c r="H716" s="132">
        <f t="shared" si="21"/>
        <v>0</v>
      </c>
    </row>
    <row r="717" spans="1:10" ht="22.5">
      <c r="A717" s="128">
        <f t="shared" si="22"/>
        <v>706</v>
      </c>
      <c r="B717" s="129" t="s">
        <v>25</v>
      </c>
      <c r="C717" s="130" t="s">
        <v>362</v>
      </c>
      <c r="D717" s="130" t="s">
        <v>26</v>
      </c>
      <c r="E717" s="130"/>
      <c r="F717" s="131">
        <v>39.6</v>
      </c>
      <c r="G717" s="132"/>
      <c r="H717" s="132">
        <f t="shared" si="21"/>
        <v>0</v>
      </c>
    </row>
    <row r="718" spans="1:10">
      <c r="A718" s="128">
        <f t="shared" si="22"/>
        <v>707</v>
      </c>
      <c r="B718" s="129" t="s">
        <v>146</v>
      </c>
      <c r="C718" s="130" t="s">
        <v>362</v>
      </c>
      <c r="D718" s="130" t="s">
        <v>26</v>
      </c>
      <c r="E718" s="130" t="s">
        <v>147</v>
      </c>
      <c r="F718" s="131">
        <v>39.6</v>
      </c>
      <c r="G718" s="132"/>
      <c r="H718" s="132">
        <f t="shared" si="21"/>
        <v>0</v>
      </c>
    </row>
    <row r="719" spans="1:10">
      <c r="A719" s="128">
        <f t="shared" si="22"/>
        <v>708</v>
      </c>
      <c r="B719" s="129" t="s">
        <v>363</v>
      </c>
      <c r="C719" s="130" t="s">
        <v>362</v>
      </c>
      <c r="D719" s="130" t="s">
        <v>26</v>
      </c>
      <c r="E719" s="130" t="s">
        <v>364</v>
      </c>
      <c r="F719" s="131">
        <v>39.6</v>
      </c>
      <c r="G719" s="132"/>
      <c r="H719" s="132">
        <f t="shared" si="21"/>
        <v>0</v>
      </c>
    </row>
    <row r="720" spans="1:10" ht="56.25">
      <c r="A720" s="128">
        <f t="shared" si="22"/>
        <v>709</v>
      </c>
      <c r="B720" s="129" t="s">
        <v>365</v>
      </c>
      <c r="C720" s="130" t="s">
        <v>366</v>
      </c>
      <c r="D720" s="130"/>
      <c r="E720" s="130"/>
      <c r="F720" s="131">
        <v>1075.5999999999999</v>
      </c>
      <c r="G720" s="132">
        <v>171.2</v>
      </c>
      <c r="H720" s="132">
        <f t="shared" si="21"/>
        <v>15.916697657121606</v>
      </c>
    </row>
    <row r="721" spans="1:8" ht="56.25">
      <c r="A721" s="128">
        <f t="shared" si="22"/>
        <v>710</v>
      </c>
      <c r="B721" s="129" t="s">
        <v>12</v>
      </c>
      <c r="C721" s="130" t="s">
        <v>366</v>
      </c>
      <c r="D721" s="130" t="s">
        <v>13</v>
      </c>
      <c r="E721" s="130"/>
      <c r="F721" s="131">
        <v>827.6</v>
      </c>
      <c r="G721" s="135">
        <v>146.1</v>
      </c>
      <c r="H721" s="132">
        <f t="shared" si="21"/>
        <v>17.653455775737072</v>
      </c>
    </row>
    <row r="722" spans="1:8" ht="22.5">
      <c r="A722" s="128">
        <f t="shared" si="22"/>
        <v>711</v>
      </c>
      <c r="B722" s="129" t="s">
        <v>109</v>
      </c>
      <c r="C722" s="130" t="s">
        <v>366</v>
      </c>
      <c r="D722" s="130" t="s">
        <v>110</v>
      </c>
      <c r="E722" s="130"/>
      <c r="F722" s="131">
        <v>827.6</v>
      </c>
      <c r="G722" s="135">
        <v>146.1</v>
      </c>
      <c r="H722" s="132">
        <f t="shared" si="21"/>
        <v>17.653455775737072</v>
      </c>
    </row>
    <row r="723" spans="1:8">
      <c r="A723" s="128">
        <f t="shared" si="22"/>
        <v>712</v>
      </c>
      <c r="B723" s="129" t="s">
        <v>146</v>
      </c>
      <c r="C723" s="130" t="s">
        <v>366</v>
      </c>
      <c r="D723" s="130" t="s">
        <v>110</v>
      </c>
      <c r="E723" s="130" t="s">
        <v>147</v>
      </c>
      <c r="F723" s="131">
        <v>827.6</v>
      </c>
      <c r="G723" s="135">
        <v>146.1</v>
      </c>
      <c r="H723" s="132">
        <f t="shared" si="21"/>
        <v>17.653455775737072</v>
      </c>
    </row>
    <row r="724" spans="1:8" ht="45">
      <c r="A724" s="128">
        <f t="shared" si="22"/>
        <v>713</v>
      </c>
      <c r="B724" s="129" t="s">
        <v>148</v>
      </c>
      <c r="C724" s="130" t="s">
        <v>366</v>
      </c>
      <c r="D724" s="130" t="s">
        <v>110</v>
      </c>
      <c r="E724" s="130" t="s">
        <v>149</v>
      </c>
      <c r="F724" s="131">
        <v>827.6</v>
      </c>
      <c r="G724" s="135">
        <v>146.1</v>
      </c>
      <c r="H724" s="132">
        <f t="shared" si="21"/>
        <v>17.653455775737072</v>
      </c>
    </row>
    <row r="725" spans="1:8" ht="22.5">
      <c r="A725" s="128">
        <f t="shared" si="22"/>
        <v>714</v>
      </c>
      <c r="B725" s="129" t="s">
        <v>23</v>
      </c>
      <c r="C725" s="130" t="s">
        <v>366</v>
      </c>
      <c r="D725" s="130" t="s">
        <v>24</v>
      </c>
      <c r="E725" s="130"/>
      <c r="F725" s="131">
        <v>248</v>
      </c>
      <c r="G725" s="135">
        <v>25.1</v>
      </c>
      <c r="H725" s="132">
        <f t="shared" si="21"/>
        <v>10.120967741935484</v>
      </c>
    </row>
    <row r="726" spans="1:8" ht="22.5">
      <c r="A726" s="128">
        <f t="shared" si="22"/>
        <v>715</v>
      </c>
      <c r="B726" s="129" t="s">
        <v>25</v>
      </c>
      <c r="C726" s="130" t="s">
        <v>366</v>
      </c>
      <c r="D726" s="130" t="s">
        <v>26</v>
      </c>
      <c r="E726" s="130"/>
      <c r="F726" s="131">
        <v>248</v>
      </c>
      <c r="G726" s="135">
        <v>25.1</v>
      </c>
      <c r="H726" s="132">
        <f t="shared" si="21"/>
        <v>10.120967741935484</v>
      </c>
    </row>
    <row r="727" spans="1:8">
      <c r="A727" s="128">
        <f t="shared" si="22"/>
        <v>716</v>
      </c>
      <c r="B727" s="129" t="s">
        <v>146</v>
      </c>
      <c r="C727" s="130" t="s">
        <v>366</v>
      </c>
      <c r="D727" s="130" t="s">
        <v>26</v>
      </c>
      <c r="E727" s="130" t="s">
        <v>147</v>
      </c>
      <c r="F727" s="131">
        <v>248</v>
      </c>
      <c r="G727" s="135">
        <v>25.1</v>
      </c>
      <c r="H727" s="132">
        <f t="shared" si="21"/>
        <v>10.120967741935484</v>
      </c>
    </row>
    <row r="728" spans="1:8" ht="45">
      <c r="A728" s="128">
        <f t="shared" si="22"/>
        <v>717</v>
      </c>
      <c r="B728" s="129" t="s">
        <v>148</v>
      </c>
      <c r="C728" s="130" t="s">
        <v>366</v>
      </c>
      <c r="D728" s="130" t="s">
        <v>26</v>
      </c>
      <c r="E728" s="130" t="s">
        <v>149</v>
      </c>
      <c r="F728" s="131">
        <v>248</v>
      </c>
      <c r="G728" s="135">
        <v>25.1</v>
      </c>
      <c r="H728" s="132">
        <f t="shared" si="21"/>
        <v>10.120967741935484</v>
      </c>
    </row>
    <row r="729" spans="1:8" ht="56.25">
      <c r="A729" s="128">
        <f t="shared" si="22"/>
        <v>718</v>
      </c>
      <c r="B729" s="129" t="s">
        <v>367</v>
      </c>
      <c r="C729" s="130" t="s">
        <v>368</v>
      </c>
      <c r="D729" s="130"/>
      <c r="E729" s="130"/>
      <c r="F729" s="131">
        <v>464.5</v>
      </c>
      <c r="G729" s="132">
        <v>71.900000000000006</v>
      </c>
      <c r="H729" s="132">
        <f t="shared" si="21"/>
        <v>15.479009687836385</v>
      </c>
    </row>
    <row r="730" spans="1:8" ht="56.25">
      <c r="A730" s="128">
        <f t="shared" si="22"/>
        <v>719</v>
      </c>
      <c r="B730" s="129" t="s">
        <v>12</v>
      </c>
      <c r="C730" s="130" t="s">
        <v>368</v>
      </c>
      <c r="D730" s="130" t="s">
        <v>13</v>
      </c>
      <c r="E730" s="130"/>
      <c r="F730" s="131">
        <v>413.8</v>
      </c>
      <c r="G730" s="135">
        <v>70.2</v>
      </c>
      <c r="H730" s="132">
        <f t="shared" si="21"/>
        <v>16.964717254712422</v>
      </c>
    </row>
    <row r="731" spans="1:8" ht="22.5">
      <c r="A731" s="128">
        <f t="shared" si="22"/>
        <v>720</v>
      </c>
      <c r="B731" s="129" t="s">
        <v>109</v>
      </c>
      <c r="C731" s="130" t="s">
        <v>368</v>
      </c>
      <c r="D731" s="130" t="s">
        <v>110</v>
      </c>
      <c r="E731" s="130"/>
      <c r="F731" s="131">
        <v>413.8</v>
      </c>
      <c r="G731" s="135">
        <v>70.2</v>
      </c>
      <c r="H731" s="132">
        <f t="shared" si="21"/>
        <v>16.964717254712422</v>
      </c>
    </row>
    <row r="732" spans="1:8">
      <c r="A732" s="128">
        <f t="shared" si="22"/>
        <v>721</v>
      </c>
      <c r="B732" s="129" t="s">
        <v>146</v>
      </c>
      <c r="C732" s="130" t="s">
        <v>368</v>
      </c>
      <c r="D732" s="130" t="s">
        <v>110</v>
      </c>
      <c r="E732" s="130" t="s">
        <v>147</v>
      </c>
      <c r="F732" s="131">
        <v>413.8</v>
      </c>
      <c r="G732" s="135">
        <v>70.2</v>
      </c>
      <c r="H732" s="132">
        <f t="shared" si="21"/>
        <v>16.964717254712422</v>
      </c>
    </row>
    <row r="733" spans="1:8" ht="45">
      <c r="A733" s="128">
        <f t="shared" si="22"/>
        <v>722</v>
      </c>
      <c r="B733" s="129" t="s">
        <v>148</v>
      </c>
      <c r="C733" s="130" t="s">
        <v>368</v>
      </c>
      <c r="D733" s="130" t="s">
        <v>110</v>
      </c>
      <c r="E733" s="130" t="s">
        <v>149</v>
      </c>
      <c r="F733" s="131">
        <v>413.8</v>
      </c>
      <c r="G733" s="135">
        <v>70.2</v>
      </c>
      <c r="H733" s="132">
        <f t="shared" si="21"/>
        <v>16.964717254712422</v>
      </c>
    </row>
    <row r="734" spans="1:8" ht="22.5">
      <c r="A734" s="128">
        <f t="shared" si="22"/>
        <v>723</v>
      </c>
      <c r="B734" s="129" t="s">
        <v>23</v>
      </c>
      <c r="C734" s="130" t="s">
        <v>368</v>
      </c>
      <c r="D734" s="130" t="s">
        <v>24</v>
      </c>
      <c r="E734" s="130"/>
      <c r="F734" s="131">
        <v>50.7</v>
      </c>
      <c r="G734" s="135">
        <v>1.7</v>
      </c>
      <c r="H734" s="132">
        <f t="shared" si="21"/>
        <v>3.3530571992110452</v>
      </c>
    </row>
    <row r="735" spans="1:8" ht="22.5">
      <c r="A735" s="128">
        <f t="shared" si="22"/>
        <v>724</v>
      </c>
      <c r="B735" s="129" t="s">
        <v>25</v>
      </c>
      <c r="C735" s="130" t="s">
        <v>368</v>
      </c>
      <c r="D735" s="130" t="s">
        <v>26</v>
      </c>
      <c r="E735" s="130"/>
      <c r="F735" s="131">
        <v>50.7</v>
      </c>
      <c r="G735" s="135">
        <v>1.7</v>
      </c>
      <c r="H735" s="132">
        <f t="shared" si="21"/>
        <v>3.3530571992110452</v>
      </c>
    </row>
    <row r="736" spans="1:8">
      <c r="A736" s="128">
        <f t="shared" si="22"/>
        <v>725</v>
      </c>
      <c r="B736" s="129" t="s">
        <v>146</v>
      </c>
      <c r="C736" s="130" t="s">
        <v>368</v>
      </c>
      <c r="D736" s="130" t="s">
        <v>26</v>
      </c>
      <c r="E736" s="130" t="s">
        <v>147</v>
      </c>
      <c r="F736" s="131">
        <v>50.7</v>
      </c>
      <c r="G736" s="135">
        <v>1.7</v>
      </c>
      <c r="H736" s="132">
        <f t="shared" si="21"/>
        <v>3.3530571992110452</v>
      </c>
    </row>
    <row r="737" spans="1:8" ht="45">
      <c r="A737" s="128">
        <f t="shared" si="22"/>
        <v>726</v>
      </c>
      <c r="B737" s="129" t="s">
        <v>148</v>
      </c>
      <c r="C737" s="130" t="s">
        <v>368</v>
      </c>
      <c r="D737" s="130" t="s">
        <v>26</v>
      </c>
      <c r="E737" s="130" t="s">
        <v>149</v>
      </c>
      <c r="F737" s="131">
        <v>50.7</v>
      </c>
      <c r="G737" s="135">
        <v>1.7</v>
      </c>
      <c r="H737" s="132">
        <f t="shared" si="21"/>
        <v>3.3530571992110452</v>
      </c>
    </row>
    <row r="738" spans="1:8" ht="45">
      <c r="A738" s="128">
        <f t="shared" si="22"/>
        <v>727</v>
      </c>
      <c r="B738" s="129" t="s">
        <v>369</v>
      </c>
      <c r="C738" s="130" t="s">
        <v>370</v>
      </c>
      <c r="D738" s="130"/>
      <c r="E738" s="130"/>
      <c r="F738" s="131">
        <v>32763.200000000001</v>
      </c>
      <c r="G738" s="132">
        <v>6796.8</v>
      </c>
      <c r="H738" s="132">
        <f t="shared" si="21"/>
        <v>20.745226351516337</v>
      </c>
    </row>
    <row r="739" spans="1:8" ht="56.25">
      <c r="A739" s="128">
        <f t="shared" si="22"/>
        <v>728</v>
      </c>
      <c r="B739" s="129" t="s">
        <v>12</v>
      </c>
      <c r="C739" s="130" t="s">
        <v>370</v>
      </c>
      <c r="D739" s="130" t="s">
        <v>13</v>
      </c>
      <c r="E739" s="130"/>
      <c r="F739" s="131">
        <v>19982.7</v>
      </c>
      <c r="G739" s="135">
        <v>4343.7</v>
      </c>
      <c r="H739" s="132">
        <f t="shared" si="21"/>
        <v>21.737302766893361</v>
      </c>
    </row>
    <row r="740" spans="1:8" ht="22.5">
      <c r="A740" s="128">
        <f t="shared" si="22"/>
        <v>729</v>
      </c>
      <c r="B740" s="129" t="s">
        <v>109</v>
      </c>
      <c r="C740" s="130" t="s">
        <v>370</v>
      </c>
      <c r="D740" s="130" t="s">
        <v>110</v>
      </c>
      <c r="E740" s="130"/>
      <c r="F740" s="131">
        <v>19982.7</v>
      </c>
      <c r="G740" s="135">
        <v>4343.7</v>
      </c>
      <c r="H740" s="132">
        <f t="shared" si="21"/>
        <v>21.737302766893361</v>
      </c>
    </row>
    <row r="741" spans="1:8">
      <c r="A741" s="128">
        <f t="shared" si="22"/>
        <v>730</v>
      </c>
      <c r="B741" s="129" t="s">
        <v>146</v>
      </c>
      <c r="C741" s="130" t="s">
        <v>370</v>
      </c>
      <c r="D741" s="130" t="s">
        <v>110</v>
      </c>
      <c r="E741" s="130" t="s">
        <v>147</v>
      </c>
      <c r="F741" s="131">
        <v>19982.7</v>
      </c>
      <c r="G741" s="135">
        <v>4343.7</v>
      </c>
      <c r="H741" s="132">
        <f t="shared" si="21"/>
        <v>21.737302766893361</v>
      </c>
    </row>
    <row r="742" spans="1:8" ht="45">
      <c r="A742" s="128">
        <f t="shared" si="22"/>
        <v>731</v>
      </c>
      <c r="B742" s="129" t="s">
        <v>148</v>
      </c>
      <c r="C742" s="130" t="s">
        <v>370</v>
      </c>
      <c r="D742" s="130" t="s">
        <v>110</v>
      </c>
      <c r="E742" s="130" t="s">
        <v>149</v>
      </c>
      <c r="F742" s="131">
        <v>19982.7</v>
      </c>
      <c r="G742" s="135">
        <v>4343.7</v>
      </c>
      <c r="H742" s="132">
        <f t="shared" si="21"/>
        <v>21.737302766893361</v>
      </c>
    </row>
    <row r="743" spans="1:8" ht="22.5">
      <c r="A743" s="128">
        <f t="shared" si="22"/>
        <v>732</v>
      </c>
      <c r="B743" s="129" t="s">
        <v>23</v>
      </c>
      <c r="C743" s="130" t="s">
        <v>370</v>
      </c>
      <c r="D743" s="130" t="s">
        <v>24</v>
      </c>
      <c r="E743" s="130"/>
      <c r="F743" s="131">
        <v>12756.8</v>
      </c>
      <c r="G743" s="135">
        <v>2453.1</v>
      </c>
      <c r="H743" s="132">
        <f t="shared" si="21"/>
        <v>19.229744136460557</v>
      </c>
    </row>
    <row r="744" spans="1:8" ht="22.5">
      <c r="A744" s="128">
        <f t="shared" si="22"/>
        <v>733</v>
      </c>
      <c r="B744" s="129" t="s">
        <v>25</v>
      </c>
      <c r="C744" s="130" t="s">
        <v>370</v>
      </c>
      <c r="D744" s="130" t="s">
        <v>26</v>
      </c>
      <c r="E744" s="130"/>
      <c r="F744" s="131">
        <v>12756.8</v>
      </c>
      <c r="G744" s="135">
        <v>2453.1</v>
      </c>
      <c r="H744" s="132">
        <f t="shared" ref="H744:H812" si="23">G744/F744*100</f>
        <v>19.229744136460557</v>
      </c>
    </row>
    <row r="745" spans="1:8">
      <c r="A745" s="128">
        <f t="shared" si="22"/>
        <v>734</v>
      </c>
      <c r="B745" s="129" t="s">
        <v>146</v>
      </c>
      <c r="C745" s="130" t="s">
        <v>370</v>
      </c>
      <c r="D745" s="130" t="s">
        <v>26</v>
      </c>
      <c r="E745" s="130" t="s">
        <v>147</v>
      </c>
      <c r="F745" s="131">
        <v>12756.8</v>
      </c>
      <c r="G745" s="135">
        <v>2453.1</v>
      </c>
      <c r="H745" s="132">
        <f t="shared" si="23"/>
        <v>19.229744136460557</v>
      </c>
    </row>
    <row r="746" spans="1:8" ht="45">
      <c r="A746" s="128">
        <f t="shared" si="22"/>
        <v>735</v>
      </c>
      <c r="B746" s="129" t="s">
        <v>148</v>
      </c>
      <c r="C746" s="130" t="s">
        <v>370</v>
      </c>
      <c r="D746" s="130" t="s">
        <v>26</v>
      </c>
      <c r="E746" s="130" t="s">
        <v>149</v>
      </c>
      <c r="F746" s="131">
        <v>12756.8</v>
      </c>
      <c r="G746" s="135">
        <v>2453.1</v>
      </c>
      <c r="H746" s="132">
        <f t="shared" si="23"/>
        <v>19.229744136460557</v>
      </c>
    </row>
    <row r="747" spans="1:8">
      <c r="A747" s="128">
        <f t="shared" si="22"/>
        <v>736</v>
      </c>
      <c r="B747" s="129" t="s">
        <v>53</v>
      </c>
      <c r="C747" s="130" t="s">
        <v>370</v>
      </c>
      <c r="D747" s="130" t="s">
        <v>54</v>
      </c>
      <c r="E747" s="130"/>
      <c r="F747" s="131">
        <v>23.7</v>
      </c>
      <c r="G747" s="132"/>
      <c r="H747" s="132">
        <f t="shared" si="23"/>
        <v>0</v>
      </c>
    </row>
    <row r="748" spans="1:8">
      <c r="A748" s="128">
        <f t="shared" si="22"/>
        <v>737</v>
      </c>
      <c r="B748" s="129" t="s">
        <v>55</v>
      </c>
      <c r="C748" s="130" t="s">
        <v>370</v>
      </c>
      <c r="D748" s="130" t="s">
        <v>56</v>
      </c>
      <c r="E748" s="130"/>
      <c r="F748" s="131">
        <v>23.7</v>
      </c>
      <c r="G748" s="132"/>
      <c r="H748" s="132">
        <f t="shared" si="23"/>
        <v>0</v>
      </c>
    </row>
    <row r="749" spans="1:8">
      <c r="A749" s="128">
        <f t="shared" si="22"/>
        <v>738</v>
      </c>
      <c r="B749" s="129" t="s">
        <v>146</v>
      </c>
      <c r="C749" s="130" t="s">
        <v>370</v>
      </c>
      <c r="D749" s="130" t="s">
        <v>56</v>
      </c>
      <c r="E749" s="130" t="s">
        <v>147</v>
      </c>
      <c r="F749" s="131">
        <v>23.7</v>
      </c>
      <c r="G749" s="132"/>
      <c r="H749" s="132">
        <f t="shared" si="23"/>
        <v>0</v>
      </c>
    </row>
    <row r="750" spans="1:8" ht="45">
      <c r="A750" s="128">
        <f t="shared" si="22"/>
        <v>739</v>
      </c>
      <c r="B750" s="129" t="s">
        <v>148</v>
      </c>
      <c r="C750" s="130" t="s">
        <v>370</v>
      </c>
      <c r="D750" s="130" t="s">
        <v>56</v>
      </c>
      <c r="E750" s="130" t="s">
        <v>149</v>
      </c>
      <c r="F750" s="131">
        <v>23.7</v>
      </c>
      <c r="G750" s="132"/>
      <c r="H750" s="132">
        <f t="shared" si="23"/>
        <v>0</v>
      </c>
    </row>
    <row r="751" spans="1:8" ht="22.5">
      <c r="A751" s="128">
        <f t="shared" si="22"/>
        <v>740</v>
      </c>
      <c r="B751" s="129" t="s">
        <v>371</v>
      </c>
      <c r="C751" s="130" t="s">
        <v>372</v>
      </c>
      <c r="D751" s="130"/>
      <c r="E751" s="130"/>
      <c r="F751" s="131">
        <v>906.7</v>
      </c>
      <c r="G751" s="132">
        <v>185.5</v>
      </c>
      <c r="H751" s="132">
        <f t="shared" si="23"/>
        <v>20.458806661519795</v>
      </c>
    </row>
    <row r="752" spans="1:8" ht="56.25">
      <c r="A752" s="128">
        <f t="shared" si="22"/>
        <v>741</v>
      </c>
      <c r="B752" s="129" t="s">
        <v>12</v>
      </c>
      <c r="C752" s="130" t="s">
        <v>372</v>
      </c>
      <c r="D752" s="130" t="s">
        <v>13</v>
      </c>
      <c r="E752" s="130"/>
      <c r="F752" s="131">
        <v>906.7</v>
      </c>
      <c r="G752" s="132">
        <v>185.5</v>
      </c>
      <c r="H752" s="132">
        <f t="shared" si="23"/>
        <v>20.458806661519795</v>
      </c>
    </row>
    <row r="753" spans="1:8" ht="22.5">
      <c r="A753" s="128">
        <f t="shared" si="22"/>
        <v>742</v>
      </c>
      <c r="B753" s="129" t="s">
        <v>109</v>
      </c>
      <c r="C753" s="130" t="s">
        <v>372</v>
      </c>
      <c r="D753" s="130" t="s">
        <v>110</v>
      </c>
      <c r="E753" s="130"/>
      <c r="F753" s="131">
        <v>906.7</v>
      </c>
      <c r="G753" s="132">
        <v>185.5</v>
      </c>
      <c r="H753" s="132">
        <f t="shared" si="23"/>
        <v>20.458806661519795</v>
      </c>
    </row>
    <row r="754" spans="1:8">
      <c r="A754" s="128">
        <f t="shared" si="22"/>
        <v>743</v>
      </c>
      <c r="B754" s="129" t="s">
        <v>146</v>
      </c>
      <c r="C754" s="130" t="s">
        <v>372</v>
      </c>
      <c r="D754" s="130" t="s">
        <v>110</v>
      </c>
      <c r="E754" s="130" t="s">
        <v>147</v>
      </c>
      <c r="F754" s="131">
        <v>906.7</v>
      </c>
      <c r="G754" s="132">
        <v>185.5</v>
      </c>
      <c r="H754" s="132">
        <f t="shared" si="23"/>
        <v>20.458806661519795</v>
      </c>
    </row>
    <row r="755" spans="1:8" ht="45">
      <c r="A755" s="128">
        <f t="shared" si="22"/>
        <v>744</v>
      </c>
      <c r="B755" s="129" t="s">
        <v>148</v>
      </c>
      <c r="C755" s="130" t="s">
        <v>372</v>
      </c>
      <c r="D755" s="130" t="s">
        <v>110</v>
      </c>
      <c r="E755" s="130" t="s">
        <v>149</v>
      </c>
      <c r="F755" s="131">
        <v>906.7</v>
      </c>
      <c r="G755" s="132">
        <v>185.5</v>
      </c>
      <c r="H755" s="132">
        <f t="shared" si="23"/>
        <v>20.458806661519795</v>
      </c>
    </row>
    <row r="756" spans="1:8" ht="33.75">
      <c r="A756" s="128">
        <f t="shared" si="22"/>
        <v>745</v>
      </c>
      <c r="B756" s="129" t="s">
        <v>373</v>
      </c>
      <c r="C756" s="130" t="s">
        <v>374</v>
      </c>
      <c r="D756" s="130"/>
      <c r="E756" s="130"/>
      <c r="F756" s="131">
        <v>140</v>
      </c>
      <c r="G756" s="132"/>
      <c r="H756" s="132">
        <f t="shared" si="23"/>
        <v>0</v>
      </c>
    </row>
    <row r="757" spans="1:8">
      <c r="A757" s="128">
        <f t="shared" si="22"/>
        <v>746</v>
      </c>
      <c r="B757" s="129" t="s">
        <v>53</v>
      </c>
      <c r="C757" s="130" t="s">
        <v>374</v>
      </c>
      <c r="D757" s="130" t="s">
        <v>54</v>
      </c>
      <c r="E757" s="130"/>
      <c r="F757" s="131">
        <v>140</v>
      </c>
      <c r="G757" s="132"/>
      <c r="H757" s="132">
        <f t="shared" si="23"/>
        <v>0</v>
      </c>
    </row>
    <row r="758" spans="1:8">
      <c r="A758" s="128">
        <f t="shared" si="22"/>
        <v>747</v>
      </c>
      <c r="B758" s="129" t="s">
        <v>377</v>
      </c>
      <c r="C758" s="130" t="s">
        <v>374</v>
      </c>
      <c r="D758" s="130" t="s">
        <v>378</v>
      </c>
      <c r="E758" s="130"/>
      <c r="F758" s="131">
        <v>140</v>
      </c>
      <c r="G758" s="132"/>
      <c r="H758" s="132">
        <f t="shared" si="23"/>
        <v>0</v>
      </c>
    </row>
    <row r="759" spans="1:8">
      <c r="A759" s="128">
        <f t="shared" si="22"/>
        <v>748</v>
      </c>
      <c r="B759" s="129" t="s">
        <v>146</v>
      </c>
      <c r="C759" s="130" t="s">
        <v>374</v>
      </c>
      <c r="D759" s="130" t="s">
        <v>378</v>
      </c>
      <c r="E759" s="130" t="s">
        <v>147</v>
      </c>
      <c r="F759" s="131">
        <v>140</v>
      </c>
      <c r="G759" s="132"/>
      <c r="H759" s="132">
        <f t="shared" si="23"/>
        <v>0</v>
      </c>
    </row>
    <row r="760" spans="1:8">
      <c r="A760" s="128">
        <f t="shared" si="22"/>
        <v>749</v>
      </c>
      <c r="B760" s="129" t="s">
        <v>375</v>
      </c>
      <c r="C760" s="130" t="s">
        <v>374</v>
      </c>
      <c r="D760" s="130" t="s">
        <v>378</v>
      </c>
      <c r="E760" s="130" t="s">
        <v>376</v>
      </c>
      <c r="F760" s="131">
        <v>140</v>
      </c>
      <c r="G760" s="132"/>
      <c r="H760" s="132">
        <f t="shared" si="23"/>
        <v>0</v>
      </c>
    </row>
    <row r="761" spans="1:8" ht="33.75">
      <c r="A761" s="128">
        <f t="shared" si="22"/>
        <v>750</v>
      </c>
      <c r="B761" s="129" t="s">
        <v>379</v>
      </c>
      <c r="C761" s="130" t="s">
        <v>380</v>
      </c>
      <c r="D761" s="130"/>
      <c r="E761" s="130"/>
      <c r="F761" s="131">
        <v>148.80000000000001</v>
      </c>
      <c r="G761" s="132"/>
      <c r="H761" s="132">
        <f t="shared" si="23"/>
        <v>0</v>
      </c>
    </row>
    <row r="762" spans="1:8" ht="22.5">
      <c r="A762" s="128">
        <f t="shared" si="22"/>
        <v>751</v>
      </c>
      <c r="B762" s="129" t="s">
        <v>23</v>
      </c>
      <c r="C762" s="130" t="s">
        <v>380</v>
      </c>
      <c r="D762" s="130" t="s">
        <v>24</v>
      </c>
      <c r="E762" s="130"/>
      <c r="F762" s="131">
        <v>148.80000000000001</v>
      </c>
      <c r="G762" s="132"/>
      <c r="H762" s="132">
        <f t="shared" si="23"/>
        <v>0</v>
      </c>
    </row>
    <row r="763" spans="1:8" ht="22.5">
      <c r="A763" s="128">
        <f t="shared" si="22"/>
        <v>752</v>
      </c>
      <c r="B763" s="129" t="s">
        <v>25</v>
      </c>
      <c r="C763" s="130" t="s">
        <v>380</v>
      </c>
      <c r="D763" s="130" t="s">
        <v>26</v>
      </c>
      <c r="E763" s="130"/>
      <c r="F763" s="131">
        <v>148.80000000000001</v>
      </c>
      <c r="G763" s="132"/>
      <c r="H763" s="132">
        <f t="shared" si="23"/>
        <v>0</v>
      </c>
    </row>
    <row r="764" spans="1:8">
      <c r="A764" s="128">
        <f t="shared" si="22"/>
        <v>753</v>
      </c>
      <c r="B764" s="129" t="s">
        <v>146</v>
      </c>
      <c r="C764" s="130" t="s">
        <v>380</v>
      </c>
      <c r="D764" s="130" t="s">
        <v>26</v>
      </c>
      <c r="E764" s="130" t="s">
        <v>147</v>
      </c>
      <c r="F764" s="131">
        <v>148.80000000000001</v>
      </c>
      <c r="G764" s="132"/>
      <c r="H764" s="132">
        <f t="shared" si="23"/>
        <v>0</v>
      </c>
    </row>
    <row r="765" spans="1:8">
      <c r="A765" s="128">
        <f t="shared" si="22"/>
        <v>754</v>
      </c>
      <c r="B765" s="129" t="s">
        <v>363</v>
      </c>
      <c r="C765" s="130" t="s">
        <v>380</v>
      </c>
      <c r="D765" s="130" t="s">
        <v>26</v>
      </c>
      <c r="E765" s="130" t="s">
        <v>364</v>
      </c>
      <c r="F765" s="131">
        <v>148.80000000000001</v>
      </c>
      <c r="G765" s="132"/>
      <c r="H765" s="132">
        <f t="shared" si="23"/>
        <v>0</v>
      </c>
    </row>
    <row r="766" spans="1:8" ht="67.5">
      <c r="A766" s="128">
        <f t="shared" si="22"/>
        <v>755</v>
      </c>
      <c r="B766" s="129" t="s">
        <v>381</v>
      </c>
      <c r="C766" s="130" t="s">
        <v>382</v>
      </c>
      <c r="D766" s="130"/>
      <c r="E766" s="130"/>
      <c r="F766" s="131">
        <v>156</v>
      </c>
      <c r="G766" s="132"/>
      <c r="H766" s="132">
        <f t="shared" si="23"/>
        <v>0</v>
      </c>
    </row>
    <row r="767" spans="1:8">
      <c r="A767" s="128">
        <f t="shared" si="22"/>
        <v>756</v>
      </c>
      <c r="B767" s="129" t="s">
        <v>53</v>
      </c>
      <c r="C767" s="130" t="s">
        <v>382</v>
      </c>
      <c r="D767" s="130" t="s">
        <v>54</v>
      </c>
      <c r="E767" s="130"/>
      <c r="F767" s="131">
        <v>156</v>
      </c>
      <c r="G767" s="132"/>
      <c r="H767" s="132">
        <f t="shared" si="23"/>
        <v>0</v>
      </c>
    </row>
    <row r="768" spans="1:8">
      <c r="A768" s="128">
        <f t="shared" si="22"/>
        <v>757</v>
      </c>
      <c r="B768" s="129" t="s">
        <v>383</v>
      </c>
      <c r="C768" s="130" t="s">
        <v>382</v>
      </c>
      <c r="D768" s="130" t="s">
        <v>384</v>
      </c>
      <c r="E768" s="130"/>
      <c r="F768" s="131">
        <v>156</v>
      </c>
      <c r="G768" s="132"/>
      <c r="H768" s="132">
        <f t="shared" si="23"/>
        <v>0</v>
      </c>
    </row>
    <row r="769" spans="1:8">
      <c r="A769" s="128">
        <f t="shared" si="22"/>
        <v>758</v>
      </c>
      <c r="B769" s="129" t="s">
        <v>146</v>
      </c>
      <c r="C769" s="130" t="s">
        <v>382</v>
      </c>
      <c r="D769" s="130" t="s">
        <v>384</v>
      </c>
      <c r="E769" s="130" t="s">
        <v>147</v>
      </c>
      <c r="F769" s="131">
        <v>156</v>
      </c>
      <c r="G769" s="132"/>
      <c r="H769" s="132">
        <f t="shared" si="23"/>
        <v>0</v>
      </c>
    </row>
    <row r="770" spans="1:8">
      <c r="A770" s="128">
        <f t="shared" si="22"/>
        <v>759</v>
      </c>
      <c r="B770" s="129" t="s">
        <v>363</v>
      </c>
      <c r="C770" s="130" t="s">
        <v>382</v>
      </c>
      <c r="D770" s="130" t="s">
        <v>384</v>
      </c>
      <c r="E770" s="130" t="s">
        <v>364</v>
      </c>
      <c r="F770" s="131">
        <v>156</v>
      </c>
      <c r="G770" s="132"/>
      <c r="H770" s="132">
        <f t="shared" si="23"/>
        <v>0</v>
      </c>
    </row>
    <row r="771" spans="1:8" ht="33.75">
      <c r="A771" s="128">
        <f t="shared" si="22"/>
        <v>760</v>
      </c>
      <c r="B771" s="129" t="s">
        <v>385</v>
      </c>
      <c r="C771" s="130" t="s">
        <v>386</v>
      </c>
      <c r="D771" s="130"/>
      <c r="E771" s="130"/>
      <c r="F771" s="131">
        <v>770</v>
      </c>
      <c r="G771" s="132"/>
      <c r="H771" s="132">
        <f t="shared" si="23"/>
        <v>0</v>
      </c>
    </row>
    <row r="772" spans="1:8" ht="22.5">
      <c r="A772" s="128">
        <f t="shared" si="22"/>
        <v>761</v>
      </c>
      <c r="B772" s="129" t="s">
        <v>23</v>
      </c>
      <c r="C772" s="130" t="s">
        <v>386</v>
      </c>
      <c r="D772" s="130" t="s">
        <v>24</v>
      </c>
      <c r="E772" s="130"/>
      <c r="F772" s="131">
        <v>770</v>
      </c>
      <c r="G772" s="132"/>
      <c r="H772" s="132">
        <f t="shared" si="23"/>
        <v>0</v>
      </c>
    </row>
    <row r="773" spans="1:8" ht="22.5">
      <c r="A773" s="128">
        <f t="shared" si="22"/>
        <v>762</v>
      </c>
      <c r="B773" s="129" t="s">
        <v>25</v>
      </c>
      <c r="C773" s="130" t="s">
        <v>386</v>
      </c>
      <c r="D773" s="130" t="s">
        <v>26</v>
      </c>
      <c r="E773" s="130"/>
      <c r="F773" s="131">
        <v>770</v>
      </c>
      <c r="G773" s="132"/>
      <c r="H773" s="132">
        <f t="shared" si="23"/>
        <v>0</v>
      </c>
    </row>
    <row r="774" spans="1:8">
      <c r="A774" s="128">
        <f t="shared" si="22"/>
        <v>763</v>
      </c>
      <c r="B774" s="129" t="s">
        <v>129</v>
      </c>
      <c r="C774" s="130" t="s">
        <v>386</v>
      </c>
      <c r="D774" s="130" t="s">
        <v>26</v>
      </c>
      <c r="E774" s="130" t="s">
        <v>130</v>
      </c>
      <c r="F774" s="131">
        <v>770</v>
      </c>
      <c r="G774" s="132"/>
      <c r="H774" s="132">
        <f t="shared" si="23"/>
        <v>0</v>
      </c>
    </row>
    <row r="775" spans="1:8">
      <c r="A775" s="128">
        <f t="shared" si="22"/>
        <v>764</v>
      </c>
      <c r="B775" s="129" t="s">
        <v>387</v>
      </c>
      <c r="C775" s="130" t="s">
        <v>386</v>
      </c>
      <c r="D775" s="130" t="s">
        <v>26</v>
      </c>
      <c r="E775" s="130" t="s">
        <v>388</v>
      </c>
      <c r="F775" s="131">
        <v>770</v>
      </c>
      <c r="G775" s="132"/>
      <c r="H775" s="132">
        <f t="shared" si="23"/>
        <v>0</v>
      </c>
    </row>
    <row r="776" spans="1:8" ht="22.5">
      <c r="A776" s="128">
        <f t="shared" si="22"/>
        <v>765</v>
      </c>
      <c r="B776" s="129" t="s">
        <v>389</v>
      </c>
      <c r="C776" s="130" t="s">
        <v>390</v>
      </c>
      <c r="D776" s="130"/>
      <c r="E776" s="130"/>
      <c r="F776" s="131">
        <f>18806.1+1672</f>
        <v>20478.099999999999</v>
      </c>
      <c r="G776" s="132">
        <v>966.2</v>
      </c>
      <c r="H776" s="132">
        <f t="shared" si="23"/>
        <v>4.7182111621683651</v>
      </c>
    </row>
    <row r="777" spans="1:8" ht="67.5">
      <c r="A777" s="128">
        <f t="shared" ref="A777:A813" si="24">A776+1</f>
        <v>766</v>
      </c>
      <c r="B777" s="143" t="s">
        <v>391</v>
      </c>
      <c r="C777" s="130" t="s">
        <v>392</v>
      </c>
      <c r="D777" s="130"/>
      <c r="E777" s="130"/>
      <c r="F777" s="131">
        <v>1672</v>
      </c>
      <c r="G777" s="132"/>
      <c r="H777" s="132">
        <f t="shared" si="23"/>
        <v>0</v>
      </c>
    </row>
    <row r="778" spans="1:8">
      <c r="A778" s="128">
        <f t="shared" si="24"/>
        <v>767</v>
      </c>
      <c r="B778" s="129" t="s">
        <v>63</v>
      </c>
      <c r="C778" s="130" t="s">
        <v>392</v>
      </c>
      <c r="D778" s="130" t="s">
        <v>64</v>
      </c>
      <c r="E778" s="130"/>
      <c r="F778" s="131">
        <v>1672</v>
      </c>
      <c r="G778" s="132"/>
      <c r="H778" s="132">
        <f t="shared" si="23"/>
        <v>0</v>
      </c>
    </row>
    <row r="779" spans="1:8">
      <c r="A779" s="128">
        <f t="shared" si="24"/>
        <v>768</v>
      </c>
      <c r="B779" s="129" t="s">
        <v>65</v>
      </c>
      <c r="C779" s="130" t="s">
        <v>392</v>
      </c>
      <c r="D779" s="130" t="s">
        <v>66</v>
      </c>
      <c r="E779" s="130"/>
      <c r="F779" s="131">
        <v>1672</v>
      </c>
      <c r="G779" s="132"/>
      <c r="H779" s="132">
        <f t="shared" si="23"/>
        <v>0</v>
      </c>
    </row>
    <row r="780" spans="1:8" ht="22.5">
      <c r="A780" s="128">
        <f t="shared" si="24"/>
        <v>769</v>
      </c>
      <c r="B780" s="129" t="s">
        <v>714</v>
      </c>
      <c r="C780" s="130" t="s">
        <v>392</v>
      </c>
      <c r="D780" s="130" t="s">
        <v>66</v>
      </c>
      <c r="E780" s="130" t="s">
        <v>305</v>
      </c>
      <c r="F780" s="131">
        <v>1672</v>
      </c>
      <c r="G780" s="132"/>
      <c r="H780" s="132">
        <f t="shared" si="23"/>
        <v>0</v>
      </c>
    </row>
    <row r="781" spans="1:8" ht="22.5">
      <c r="A781" s="128">
        <f t="shared" si="24"/>
        <v>770</v>
      </c>
      <c r="B781" s="129" t="s">
        <v>313</v>
      </c>
      <c r="C781" s="130" t="s">
        <v>392</v>
      </c>
      <c r="D781" s="130" t="s">
        <v>66</v>
      </c>
      <c r="E781" s="130" t="s">
        <v>314</v>
      </c>
      <c r="F781" s="131">
        <v>1672</v>
      </c>
      <c r="G781" s="132"/>
      <c r="H781" s="132">
        <f t="shared" si="23"/>
        <v>0</v>
      </c>
    </row>
    <row r="782" spans="1:8" ht="45">
      <c r="A782" s="128">
        <f t="shared" si="24"/>
        <v>771</v>
      </c>
      <c r="B782" s="129" t="s">
        <v>393</v>
      </c>
      <c r="C782" s="130" t="s">
        <v>394</v>
      </c>
      <c r="D782" s="130"/>
      <c r="E782" s="130"/>
      <c r="F782" s="131">
        <v>2174.4</v>
      </c>
      <c r="G782" s="132">
        <v>543.6</v>
      </c>
      <c r="H782" s="132">
        <f t="shared" si="23"/>
        <v>25</v>
      </c>
    </row>
    <row r="783" spans="1:8">
      <c r="A783" s="128">
        <f t="shared" si="24"/>
        <v>772</v>
      </c>
      <c r="B783" s="129" t="s">
        <v>63</v>
      </c>
      <c r="C783" s="130" t="s">
        <v>394</v>
      </c>
      <c r="D783" s="130" t="s">
        <v>64</v>
      </c>
      <c r="E783" s="130"/>
      <c r="F783" s="131">
        <v>2174.4</v>
      </c>
      <c r="G783" s="132">
        <v>543.6</v>
      </c>
      <c r="H783" s="132">
        <f t="shared" si="23"/>
        <v>25</v>
      </c>
    </row>
    <row r="784" spans="1:8">
      <c r="A784" s="128">
        <f t="shared" si="24"/>
        <v>773</v>
      </c>
      <c r="B784" s="129" t="s">
        <v>65</v>
      </c>
      <c r="C784" s="130" t="s">
        <v>394</v>
      </c>
      <c r="D784" s="130" t="s">
        <v>66</v>
      </c>
      <c r="E784" s="130"/>
      <c r="F784" s="131">
        <v>2174.4</v>
      </c>
      <c r="G784" s="132">
        <v>543.6</v>
      </c>
      <c r="H784" s="132">
        <f t="shared" si="23"/>
        <v>25</v>
      </c>
    </row>
    <row r="785" spans="1:8">
      <c r="A785" s="128">
        <f t="shared" si="24"/>
        <v>774</v>
      </c>
      <c r="B785" s="129" t="s">
        <v>395</v>
      </c>
      <c r="C785" s="130" t="s">
        <v>394</v>
      </c>
      <c r="D785" s="130" t="s">
        <v>66</v>
      </c>
      <c r="E785" s="130" t="s">
        <v>396</v>
      </c>
      <c r="F785" s="131">
        <v>2174.4</v>
      </c>
      <c r="G785" s="132">
        <v>543.6</v>
      </c>
      <c r="H785" s="132">
        <f t="shared" si="23"/>
        <v>25</v>
      </c>
    </row>
    <row r="786" spans="1:8">
      <c r="A786" s="128">
        <f t="shared" si="24"/>
        <v>775</v>
      </c>
      <c r="B786" s="129" t="s">
        <v>397</v>
      </c>
      <c r="C786" s="130" t="s">
        <v>394</v>
      </c>
      <c r="D786" s="130" t="s">
        <v>66</v>
      </c>
      <c r="E786" s="130" t="s">
        <v>398</v>
      </c>
      <c r="F786" s="131">
        <v>2174.4</v>
      </c>
      <c r="G786" s="132">
        <v>543.6</v>
      </c>
      <c r="H786" s="132">
        <f t="shared" si="23"/>
        <v>25</v>
      </c>
    </row>
    <row r="787" spans="1:8" ht="56.25">
      <c r="A787" s="128">
        <f t="shared" si="24"/>
        <v>776</v>
      </c>
      <c r="B787" s="129" t="s">
        <v>716</v>
      </c>
      <c r="C787" s="130" t="s">
        <v>399</v>
      </c>
      <c r="D787" s="130"/>
      <c r="E787" s="130"/>
      <c r="F787" s="131">
        <v>2054</v>
      </c>
      <c r="G787" s="132">
        <v>314.5</v>
      </c>
      <c r="H787" s="132">
        <f t="shared" si="23"/>
        <v>15.311587147030185</v>
      </c>
    </row>
    <row r="788" spans="1:8">
      <c r="A788" s="128">
        <f t="shared" si="24"/>
        <v>777</v>
      </c>
      <c r="B788" s="129" t="s">
        <v>63</v>
      </c>
      <c r="C788" s="130" t="s">
        <v>399</v>
      </c>
      <c r="D788" s="130" t="s">
        <v>64</v>
      </c>
      <c r="E788" s="130"/>
      <c r="F788" s="131">
        <v>2054</v>
      </c>
      <c r="G788" s="132">
        <v>314.5</v>
      </c>
      <c r="H788" s="132">
        <f t="shared" si="23"/>
        <v>15.311587147030185</v>
      </c>
    </row>
    <row r="789" spans="1:8">
      <c r="A789" s="128">
        <f t="shared" si="24"/>
        <v>778</v>
      </c>
      <c r="B789" s="129" t="s">
        <v>65</v>
      </c>
      <c r="C789" s="130" t="s">
        <v>399</v>
      </c>
      <c r="D789" s="130" t="s">
        <v>66</v>
      </c>
      <c r="E789" s="130"/>
      <c r="F789" s="131">
        <v>2054</v>
      </c>
      <c r="G789" s="132">
        <v>314.5</v>
      </c>
      <c r="H789" s="132">
        <f t="shared" si="23"/>
        <v>15.311587147030185</v>
      </c>
    </row>
    <row r="790" spans="1:8">
      <c r="A790" s="128">
        <f t="shared" si="24"/>
        <v>779</v>
      </c>
      <c r="B790" s="129" t="s">
        <v>170</v>
      </c>
      <c r="C790" s="130" t="s">
        <v>399</v>
      </c>
      <c r="D790" s="130" t="s">
        <v>66</v>
      </c>
      <c r="E790" s="130" t="s">
        <v>171</v>
      </c>
      <c r="F790" s="131">
        <v>2054</v>
      </c>
      <c r="G790" s="132">
        <v>314.5</v>
      </c>
      <c r="H790" s="132">
        <f t="shared" si="23"/>
        <v>15.311587147030185</v>
      </c>
    </row>
    <row r="791" spans="1:8">
      <c r="A791" s="128">
        <f t="shared" si="24"/>
        <v>780</v>
      </c>
      <c r="B791" s="129" t="s">
        <v>400</v>
      </c>
      <c r="C791" s="130" t="s">
        <v>399</v>
      </c>
      <c r="D791" s="130" t="s">
        <v>66</v>
      </c>
      <c r="E791" s="130" t="s">
        <v>401</v>
      </c>
      <c r="F791" s="131">
        <v>2054</v>
      </c>
      <c r="G791" s="132">
        <v>314.5</v>
      </c>
      <c r="H791" s="132">
        <f t="shared" si="23"/>
        <v>15.311587147030185</v>
      </c>
    </row>
    <row r="792" spans="1:8" ht="45">
      <c r="A792" s="128">
        <f t="shared" si="24"/>
        <v>781</v>
      </c>
      <c r="B792" s="129" t="s">
        <v>402</v>
      </c>
      <c r="C792" s="130" t="s">
        <v>403</v>
      </c>
      <c r="D792" s="130"/>
      <c r="E792" s="130"/>
      <c r="F792" s="131">
        <v>75.2</v>
      </c>
      <c r="G792" s="132">
        <v>18.600000000000001</v>
      </c>
      <c r="H792" s="132">
        <f t="shared" si="23"/>
        <v>24.73404255319149</v>
      </c>
    </row>
    <row r="793" spans="1:8">
      <c r="A793" s="128">
        <f t="shared" si="24"/>
        <v>782</v>
      </c>
      <c r="B793" s="129" t="s">
        <v>63</v>
      </c>
      <c r="C793" s="130" t="s">
        <v>403</v>
      </c>
      <c r="D793" s="130" t="s">
        <v>64</v>
      </c>
      <c r="E793" s="130"/>
      <c r="F793" s="131">
        <v>75.2</v>
      </c>
      <c r="G793" s="132">
        <v>18.600000000000001</v>
      </c>
      <c r="H793" s="132">
        <f t="shared" si="23"/>
        <v>24.73404255319149</v>
      </c>
    </row>
    <row r="794" spans="1:8">
      <c r="A794" s="128">
        <f t="shared" si="24"/>
        <v>783</v>
      </c>
      <c r="B794" s="129" t="s">
        <v>65</v>
      </c>
      <c r="C794" s="130" t="s">
        <v>403</v>
      </c>
      <c r="D794" s="130" t="s">
        <v>66</v>
      </c>
      <c r="E794" s="130"/>
      <c r="F794" s="131">
        <v>75.2</v>
      </c>
      <c r="G794" s="132">
        <v>18.600000000000001</v>
      </c>
      <c r="H794" s="132">
        <f t="shared" si="23"/>
        <v>24.73404255319149</v>
      </c>
    </row>
    <row r="795" spans="1:8">
      <c r="A795" s="128">
        <f t="shared" si="24"/>
        <v>784</v>
      </c>
      <c r="B795" s="129" t="s">
        <v>146</v>
      </c>
      <c r="C795" s="130" t="s">
        <v>403</v>
      </c>
      <c r="D795" s="130" t="s">
        <v>66</v>
      </c>
      <c r="E795" s="130" t="s">
        <v>147</v>
      </c>
      <c r="F795" s="131">
        <v>75.2</v>
      </c>
      <c r="G795" s="132">
        <v>18.600000000000001</v>
      </c>
      <c r="H795" s="132">
        <f t="shared" si="23"/>
        <v>24.73404255319149</v>
      </c>
    </row>
    <row r="796" spans="1:8">
      <c r="A796" s="128">
        <f t="shared" si="24"/>
        <v>785</v>
      </c>
      <c r="B796" s="129" t="s">
        <v>363</v>
      </c>
      <c r="C796" s="130" t="s">
        <v>403</v>
      </c>
      <c r="D796" s="130" t="s">
        <v>66</v>
      </c>
      <c r="E796" s="130" t="s">
        <v>364</v>
      </c>
      <c r="F796" s="131">
        <v>75.2</v>
      </c>
      <c r="G796" s="132">
        <v>18.600000000000001</v>
      </c>
      <c r="H796" s="132">
        <f t="shared" si="23"/>
        <v>24.73404255319149</v>
      </c>
    </row>
    <row r="797" spans="1:8" ht="45">
      <c r="A797" s="128">
        <f t="shared" si="24"/>
        <v>786</v>
      </c>
      <c r="B797" s="129" t="s">
        <v>404</v>
      </c>
      <c r="C797" s="130" t="s">
        <v>405</v>
      </c>
      <c r="D797" s="130"/>
      <c r="E797" s="130"/>
      <c r="F797" s="131">
        <v>120</v>
      </c>
      <c r="G797" s="132"/>
      <c r="H797" s="132">
        <f t="shared" si="23"/>
        <v>0</v>
      </c>
    </row>
    <row r="798" spans="1:8">
      <c r="A798" s="128">
        <f t="shared" si="24"/>
        <v>787</v>
      </c>
      <c r="B798" s="129" t="s">
        <v>63</v>
      </c>
      <c r="C798" s="130" t="s">
        <v>405</v>
      </c>
      <c r="D798" s="130" t="s">
        <v>64</v>
      </c>
      <c r="E798" s="130"/>
      <c r="F798" s="131">
        <v>120</v>
      </c>
      <c r="G798" s="132"/>
      <c r="H798" s="132">
        <f t="shared" si="23"/>
        <v>0</v>
      </c>
    </row>
    <row r="799" spans="1:8">
      <c r="A799" s="128">
        <f t="shared" si="24"/>
        <v>788</v>
      </c>
      <c r="B799" s="129" t="s">
        <v>65</v>
      </c>
      <c r="C799" s="130" t="s">
        <v>405</v>
      </c>
      <c r="D799" s="130" t="s">
        <v>66</v>
      </c>
      <c r="E799" s="130"/>
      <c r="F799" s="131">
        <v>120</v>
      </c>
      <c r="G799" s="132"/>
      <c r="H799" s="132">
        <f t="shared" si="23"/>
        <v>0</v>
      </c>
    </row>
    <row r="800" spans="1:8">
      <c r="A800" s="128">
        <f t="shared" si="24"/>
        <v>789</v>
      </c>
      <c r="B800" s="129" t="s">
        <v>129</v>
      </c>
      <c r="C800" s="130" t="s">
        <v>405</v>
      </c>
      <c r="D800" s="130" t="s">
        <v>66</v>
      </c>
      <c r="E800" s="130" t="s">
        <v>130</v>
      </c>
      <c r="F800" s="131">
        <v>120</v>
      </c>
      <c r="G800" s="132"/>
      <c r="H800" s="132">
        <f t="shared" si="23"/>
        <v>0</v>
      </c>
    </row>
    <row r="801" spans="1:8">
      <c r="A801" s="128">
        <f t="shared" si="24"/>
        <v>790</v>
      </c>
      <c r="B801" s="129" t="s">
        <v>387</v>
      </c>
      <c r="C801" s="130" t="s">
        <v>405</v>
      </c>
      <c r="D801" s="130" t="s">
        <v>66</v>
      </c>
      <c r="E801" s="130" t="s">
        <v>388</v>
      </c>
      <c r="F801" s="131">
        <v>120</v>
      </c>
      <c r="G801" s="132"/>
      <c r="H801" s="132">
        <f t="shared" si="23"/>
        <v>0</v>
      </c>
    </row>
    <row r="802" spans="1:8" ht="56.25">
      <c r="A802" s="128">
        <f t="shared" si="24"/>
        <v>791</v>
      </c>
      <c r="B802" s="129" t="s">
        <v>717</v>
      </c>
      <c r="C802" s="130" t="s">
        <v>718</v>
      </c>
      <c r="D802" s="130"/>
      <c r="E802" s="130"/>
      <c r="F802" s="131">
        <v>10560.9</v>
      </c>
      <c r="G802" s="132"/>
      <c r="H802" s="132">
        <f t="shared" si="23"/>
        <v>0</v>
      </c>
    </row>
    <row r="803" spans="1:8">
      <c r="A803" s="128">
        <f t="shared" si="24"/>
        <v>792</v>
      </c>
      <c r="B803" s="129" t="s">
        <v>63</v>
      </c>
      <c r="C803" s="130" t="s">
        <v>718</v>
      </c>
      <c r="D803" s="130" t="s">
        <v>64</v>
      </c>
      <c r="E803" s="130"/>
      <c r="F803" s="131">
        <v>10560.9</v>
      </c>
      <c r="G803" s="132"/>
      <c r="H803" s="132">
        <f t="shared" si="23"/>
        <v>0</v>
      </c>
    </row>
    <row r="804" spans="1:8">
      <c r="A804" s="128">
        <f t="shared" si="24"/>
        <v>793</v>
      </c>
      <c r="B804" s="129" t="s">
        <v>65</v>
      </c>
      <c r="C804" s="130" t="s">
        <v>718</v>
      </c>
      <c r="D804" s="130" t="s">
        <v>66</v>
      </c>
      <c r="E804" s="130"/>
      <c r="F804" s="131">
        <v>10560.9</v>
      </c>
      <c r="G804" s="132"/>
      <c r="H804" s="132">
        <f t="shared" si="23"/>
        <v>0</v>
      </c>
    </row>
    <row r="805" spans="1:8">
      <c r="A805" s="128">
        <f t="shared" si="24"/>
        <v>794</v>
      </c>
      <c r="B805" s="129" t="s">
        <v>170</v>
      </c>
      <c r="C805" s="130" t="s">
        <v>718</v>
      </c>
      <c r="D805" s="130" t="s">
        <v>66</v>
      </c>
      <c r="E805" s="130" t="s">
        <v>171</v>
      </c>
      <c r="F805" s="131">
        <v>10560.9</v>
      </c>
      <c r="G805" s="132"/>
      <c r="H805" s="132">
        <f t="shared" si="23"/>
        <v>0</v>
      </c>
    </row>
    <row r="806" spans="1:8">
      <c r="A806" s="128">
        <f t="shared" si="24"/>
        <v>795</v>
      </c>
      <c r="B806" s="129" t="s">
        <v>400</v>
      </c>
      <c r="C806" s="130" t="s">
        <v>718</v>
      </c>
      <c r="D806" s="130" t="s">
        <v>66</v>
      </c>
      <c r="E806" s="130" t="s">
        <v>401</v>
      </c>
      <c r="F806" s="131">
        <v>10560.9</v>
      </c>
      <c r="G806" s="132"/>
      <c r="H806" s="132">
        <f t="shared" si="23"/>
        <v>0</v>
      </c>
    </row>
    <row r="807" spans="1:8" ht="56.25">
      <c r="A807" s="128">
        <f t="shared" si="24"/>
        <v>796</v>
      </c>
      <c r="B807" s="129" t="s">
        <v>719</v>
      </c>
      <c r="C807" s="130" t="s">
        <v>720</v>
      </c>
      <c r="D807" s="130"/>
      <c r="E807" s="130"/>
      <c r="F807" s="131">
        <v>3507.7</v>
      </c>
      <c r="G807" s="132"/>
      <c r="H807" s="132">
        <f t="shared" si="23"/>
        <v>0</v>
      </c>
    </row>
    <row r="808" spans="1:8">
      <c r="A808" s="128">
        <f t="shared" si="24"/>
        <v>797</v>
      </c>
      <c r="B808" s="129" t="s">
        <v>53</v>
      </c>
      <c r="C808" s="130" t="s">
        <v>720</v>
      </c>
      <c r="D808" s="130" t="s">
        <v>54</v>
      </c>
      <c r="E808" s="130"/>
      <c r="F808" s="131">
        <v>3507.7</v>
      </c>
      <c r="G808" s="132"/>
      <c r="H808" s="132">
        <f t="shared" si="23"/>
        <v>0</v>
      </c>
    </row>
    <row r="809" spans="1:8">
      <c r="A809" s="128">
        <f t="shared" si="24"/>
        <v>798</v>
      </c>
      <c r="B809" s="129" t="s">
        <v>383</v>
      </c>
      <c r="C809" s="130" t="s">
        <v>720</v>
      </c>
      <c r="D809" s="130" t="s">
        <v>384</v>
      </c>
      <c r="E809" s="130"/>
      <c r="F809" s="131">
        <v>3507.7</v>
      </c>
      <c r="G809" s="132"/>
      <c r="H809" s="132">
        <f t="shared" si="23"/>
        <v>0</v>
      </c>
    </row>
    <row r="810" spans="1:8">
      <c r="A810" s="128">
        <f t="shared" si="24"/>
        <v>799</v>
      </c>
      <c r="B810" s="129" t="s">
        <v>146</v>
      </c>
      <c r="C810" s="130" t="s">
        <v>720</v>
      </c>
      <c r="D810" s="130" t="s">
        <v>384</v>
      </c>
      <c r="E810" s="130" t="s">
        <v>147</v>
      </c>
      <c r="F810" s="131">
        <v>3507.7</v>
      </c>
      <c r="G810" s="132"/>
      <c r="H810" s="132">
        <f t="shared" si="23"/>
        <v>0</v>
      </c>
    </row>
    <row r="811" spans="1:8">
      <c r="A811" s="128">
        <f t="shared" si="24"/>
        <v>800</v>
      </c>
      <c r="B811" s="129" t="s">
        <v>363</v>
      </c>
      <c r="C811" s="130" t="s">
        <v>720</v>
      </c>
      <c r="D811" s="130" t="s">
        <v>384</v>
      </c>
      <c r="E811" s="130" t="s">
        <v>364</v>
      </c>
      <c r="F811" s="131">
        <v>3507.7</v>
      </c>
      <c r="G811" s="132"/>
      <c r="H811" s="132">
        <f t="shared" si="23"/>
        <v>0</v>
      </c>
    </row>
    <row r="812" spans="1:8" ht="33.75">
      <c r="A812" s="128">
        <f t="shared" si="24"/>
        <v>801</v>
      </c>
      <c r="B812" s="129" t="s">
        <v>721</v>
      </c>
      <c r="C812" s="130" t="s">
        <v>722</v>
      </c>
      <c r="D812" s="130"/>
      <c r="E812" s="130"/>
      <c r="F812" s="131">
        <v>313.89999999999998</v>
      </c>
      <c r="G812" s="132">
        <v>89.4</v>
      </c>
      <c r="H812" s="132">
        <f t="shared" si="23"/>
        <v>28.480407773176175</v>
      </c>
    </row>
    <row r="813" spans="1:8" ht="56.25">
      <c r="A813" s="128">
        <f t="shared" si="24"/>
        <v>802</v>
      </c>
      <c r="B813" s="129" t="s">
        <v>12</v>
      </c>
      <c r="C813" s="130" t="s">
        <v>722</v>
      </c>
      <c r="D813" s="130" t="s">
        <v>13</v>
      </c>
      <c r="E813" s="130"/>
      <c r="F813" s="131">
        <v>313.89999999999998</v>
      </c>
      <c r="G813" s="132">
        <v>89.4</v>
      </c>
      <c r="H813" s="132">
        <f>G813/F813*100</f>
        <v>28.480407773176175</v>
      </c>
    </row>
    <row r="814" spans="1:8">
      <c r="A814" s="128">
        <f>A813+1</f>
        <v>803</v>
      </c>
      <c r="B814" s="129" t="s">
        <v>14</v>
      </c>
      <c r="C814" s="130" t="s">
        <v>722</v>
      </c>
      <c r="D814" s="130" t="s">
        <v>15</v>
      </c>
      <c r="E814" s="130"/>
      <c r="F814" s="131">
        <v>313.89999999999998</v>
      </c>
      <c r="G814" s="132">
        <v>89.4</v>
      </c>
      <c r="H814" s="132">
        <f>G814/F814*100</f>
        <v>28.480407773176175</v>
      </c>
    </row>
    <row r="815" spans="1:8">
      <c r="A815" s="128">
        <f>A814+1</f>
        <v>804</v>
      </c>
      <c r="B815" s="129" t="s">
        <v>146</v>
      </c>
      <c r="C815" s="130" t="s">
        <v>722</v>
      </c>
      <c r="D815" s="130" t="s">
        <v>15</v>
      </c>
      <c r="E815" s="130" t="s">
        <v>147</v>
      </c>
      <c r="F815" s="131">
        <v>313.89999999999998</v>
      </c>
      <c r="G815" s="132">
        <v>89.4</v>
      </c>
      <c r="H815" s="132">
        <f>G815/F815*100</f>
        <v>28.480407773176175</v>
      </c>
    </row>
    <row r="816" spans="1:8">
      <c r="A816" s="128">
        <f>A815+1</f>
        <v>805</v>
      </c>
      <c r="B816" s="129" t="s">
        <v>363</v>
      </c>
      <c r="C816" s="130" t="s">
        <v>722</v>
      </c>
      <c r="D816" s="130" t="s">
        <v>15</v>
      </c>
      <c r="E816" s="130" t="s">
        <v>364</v>
      </c>
      <c r="F816" s="131">
        <v>313.89999999999998</v>
      </c>
      <c r="G816" s="132">
        <v>89.4</v>
      </c>
      <c r="H816" s="144">
        <f>G816/F816*100</f>
        <v>28.480407773176175</v>
      </c>
    </row>
    <row r="817" spans="1:10">
      <c r="A817" s="136">
        <f>A816+1</f>
        <v>806</v>
      </c>
      <c r="B817" s="52" t="s">
        <v>406</v>
      </c>
      <c r="C817" s="145"/>
      <c r="D817" s="145"/>
      <c r="E817" s="145"/>
      <c r="F817" s="125">
        <f>F713+F684+F662+F625+F607+F564+F542+F529+F517+F473+F460+F411+F389+F361+F277+F226+F12</f>
        <v>764806.8</v>
      </c>
      <c r="G817" s="146">
        <f>G713+G684+G662+G625+G607+G564+G542+G529+G517+G473+G460+G411+G389+G361+G277+G226+G12</f>
        <v>167028.1</v>
      </c>
      <c r="H817" s="126">
        <f>G817/F817*100</f>
        <v>21.839254044289355</v>
      </c>
      <c r="I817" s="147"/>
      <c r="J817" s="147"/>
    </row>
    <row r="818" spans="1:10">
      <c r="B818" s="149"/>
      <c r="G818" s="148"/>
      <c r="H818" s="148"/>
    </row>
    <row r="819" spans="1:10">
      <c r="B819" s="149"/>
      <c r="G819" s="148"/>
      <c r="H819" s="148"/>
    </row>
    <row r="820" spans="1:10">
      <c r="B820" s="149"/>
      <c r="G820" s="148"/>
      <c r="H820" s="148"/>
    </row>
    <row r="821" spans="1:10">
      <c r="B821" s="149"/>
      <c r="G821" s="148"/>
      <c r="H821" s="148"/>
    </row>
    <row r="822" spans="1:10">
      <c r="B822" s="149"/>
      <c r="G822" s="148"/>
      <c r="H822" s="148"/>
    </row>
    <row r="823" spans="1:10">
      <c r="B823" s="149"/>
      <c r="G823" s="148"/>
      <c r="H823" s="148"/>
    </row>
    <row r="824" spans="1:10">
      <c r="B824" s="149"/>
      <c r="G824" s="148"/>
      <c r="H824" s="148"/>
    </row>
    <row r="825" spans="1:10">
      <c r="B825" s="149"/>
      <c r="G825" s="148"/>
      <c r="H825" s="148"/>
    </row>
    <row r="826" spans="1:10">
      <c r="B826" s="149"/>
      <c r="G826" s="148"/>
      <c r="H826" s="148"/>
    </row>
    <row r="827" spans="1:10">
      <c r="B827" s="149"/>
      <c r="G827" s="148"/>
      <c r="H827" s="148"/>
    </row>
    <row r="828" spans="1:10">
      <c r="B828" s="149"/>
      <c r="G828" s="148"/>
      <c r="H828" s="148"/>
    </row>
    <row r="829" spans="1:10">
      <c r="B829" s="149"/>
      <c r="G829" s="148"/>
      <c r="H829" s="148"/>
    </row>
    <row r="830" spans="1:10">
      <c r="B830" s="149"/>
      <c r="G830" s="148"/>
      <c r="H830" s="148"/>
    </row>
    <row r="831" spans="1:10">
      <c r="B831" s="149"/>
      <c r="G831" s="148"/>
      <c r="H831" s="148"/>
    </row>
    <row r="832" spans="1:10">
      <c r="B832" s="149"/>
      <c r="G832" s="148"/>
      <c r="H832" s="148"/>
    </row>
    <row r="833" spans="2:8">
      <c r="B833" s="149"/>
      <c r="G833" s="148"/>
      <c r="H833" s="148"/>
    </row>
    <row r="834" spans="2:8">
      <c r="B834" s="149"/>
      <c r="G834" s="148"/>
      <c r="H834" s="148"/>
    </row>
    <row r="835" spans="2:8">
      <c r="B835" s="149"/>
      <c r="G835" s="148"/>
      <c r="H835" s="148"/>
    </row>
    <row r="836" spans="2:8">
      <c r="B836" s="149"/>
      <c r="G836" s="148"/>
      <c r="H836" s="148"/>
    </row>
    <row r="837" spans="2:8">
      <c r="B837" s="149"/>
      <c r="G837" s="148"/>
      <c r="H837" s="148"/>
    </row>
    <row r="838" spans="2:8">
      <c r="B838" s="149"/>
      <c r="G838" s="148"/>
      <c r="H838" s="148"/>
    </row>
    <row r="839" spans="2:8">
      <c r="B839" s="149"/>
      <c r="G839" s="148"/>
      <c r="H839" s="148"/>
    </row>
    <row r="840" spans="2:8">
      <c r="B840" s="149"/>
      <c r="G840" s="148"/>
      <c r="H840" s="148"/>
    </row>
    <row r="841" spans="2:8">
      <c r="B841" s="149"/>
      <c r="G841" s="148"/>
      <c r="H841" s="148"/>
    </row>
    <row r="842" spans="2:8">
      <c r="B842" s="149"/>
      <c r="G842" s="148"/>
      <c r="H842" s="148"/>
    </row>
    <row r="843" spans="2:8">
      <c r="B843" s="149"/>
      <c r="G843" s="148"/>
      <c r="H843" s="148"/>
    </row>
    <row r="844" spans="2:8">
      <c r="B844" s="149"/>
      <c r="G844" s="148"/>
      <c r="H844" s="148"/>
    </row>
    <row r="845" spans="2:8">
      <c r="G845" s="148"/>
      <c r="H845" s="148"/>
    </row>
    <row r="846" spans="2:8">
      <c r="G846" s="148"/>
      <c r="H846" s="148"/>
    </row>
    <row r="847" spans="2:8">
      <c r="G847" s="148"/>
      <c r="H847" s="148"/>
    </row>
    <row r="848" spans="2:8">
      <c r="G848" s="148"/>
      <c r="H848" s="148"/>
    </row>
    <row r="849" spans="7:8">
      <c r="G849" s="148"/>
      <c r="H849" s="148"/>
    </row>
    <row r="850" spans="7:8">
      <c r="G850" s="148"/>
      <c r="H850" s="148"/>
    </row>
    <row r="851" spans="7:8">
      <c r="G851" s="148"/>
      <c r="H851" s="148"/>
    </row>
    <row r="852" spans="7:8">
      <c r="G852" s="148"/>
      <c r="H852" s="148"/>
    </row>
    <row r="853" spans="7:8">
      <c r="G853" s="148"/>
      <c r="H853" s="148"/>
    </row>
    <row r="854" spans="7:8">
      <c r="G854" s="148"/>
      <c r="H854" s="148"/>
    </row>
    <row r="855" spans="7:8">
      <c r="G855" s="148"/>
      <c r="H855" s="148"/>
    </row>
    <row r="856" spans="7:8">
      <c r="G856" s="148"/>
      <c r="H856" s="148"/>
    </row>
    <row r="857" spans="7:8">
      <c r="G857" s="148"/>
      <c r="H857" s="148"/>
    </row>
    <row r="858" spans="7:8">
      <c r="G858" s="148"/>
      <c r="H858" s="148"/>
    </row>
    <row r="859" spans="7:8">
      <c r="G859" s="148"/>
      <c r="H859" s="148"/>
    </row>
    <row r="860" spans="7:8">
      <c r="G860" s="148"/>
      <c r="H860" s="148"/>
    </row>
    <row r="861" spans="7:8">
      <c r="G861" s="148"/>
      <c r="H861" s="148"/>
    </row>
    <row r="862" spans="7:8">
      <c r="G862" s="148"/>
      <c r="H862" s="148"/>
    </row>
    <row r="863" spans="7:8">
      <c r="G863" s="148"/>
      <c r="H863" s="148"/>
    </row>
    <row r="864" spans="7:8">
      <c r="G864" s="148"/>
      <c r="H864" s="148"/>
    </row>
    <row r="865" spans="7:8">
      <c r="G865" s="148"/>
      <c r="H865" s="148"/>
    </row>
    <row r="866" spans="7:8">
      <c r="G866" s="148"/>
      <c r="H866" s="148"/>
    </row>
    <row r="867" spans="7:8">
      <c r="G867" s="148"/>
      <c r="H867" s="148"/>
    </row>
    <row r="868" spans="7:8">
      <c r="G868" s="148"/>
      <c r="H868" s="148"/>
    </row>
    <row r="869" spans="7:8">
      <c r="G869" s="148"/>
      <c r="H869" s="148"/>
    </row>
    <row r="870" spans="7:8">
      <c r="G870" s="148"/>
      <c r="H870" s="148"/>
    </row>
    <row r="871" spans="7:8">
      <c r="G871" s="148"/>
      <c r="H871" s="148"/>
    </row>
    <row r="872" spans="7:8">
      <c r="G872" s="148"/>
      <c r="H872" s="148"/>
    </row>
    <row r="873" spans="7:8">
      <c r="G873" s="148"/>
      <c r="H873" s="148"/>
    </row>
    <row r="874" spans="7:8">
      <c r="G874" s="148"/>
      <c r="H874" s="148"/>
    </row>
    <row r="875" spans="7:8">
      <c r="G875" s="148"/>
      <c r="H875" s="148"/>
    </row>
    <row r="876" spans="7:8">
      <c r="G876" s="148"/>
      <c r="H876" s="148"/>
    </row>
    <row r="877" spans="7:8">
      <c r="G877" s="148"/>
      <c r="H877" s="148"/>
    </row>
    <row r="878" spans="7:8">
      <c r="G878" s="148"/>
      <c r="H878" s="148"/>
    </row>
    <row r="879" spans="7:8">
      <c r="G879" s="148"/>
      <c r="H879" s="148"/>
    </row>
    <row r="880" spans="7:8">
      <c r="G880" s="148"/>
      <c r="H880" s="148"/>
    </row>
    <row r="881" spans="7:8">
      <c r="G881" s="148"/>
      <c r="H881" s="148"/>
    </row>
    <row r="882" spans="7:8">
      <c r="G882" s="148"/>
      <c r="H882" s="148"/>
    </row>
    <row r="883" spans="7:8">
      <c r="G883" s="148"/>
      <c r="H883" s="148"/>
    </row>
    <row r="884" spans="7:8">
      <c r="G884" s="148"/>
      <c r="H884" s="148"/>
    </row>
    <row r="885" spans="7:8">
      <c r="G885" s="148"/>
      <c r="H885" s="148"/>
    </row>
    <row r="886" spans="7:8">
      <c r="G886" s="148"/>
      <c r="H886" s="148"/>
    </row>
  </sheetData>
  <mergeCells count="14">
    <mergeCell ref="A1:H1"/>
    <mergeCell ref="G8:H8"/>
    <mergeCell ref="G9:G10"/>
    <mergeCell ref="H9:H10"/>
    <mergeCell ref="A3:H3"/>
    <mergeCell ref="A4:H4"/>
    <mergeCell ref="A5:H5"/>
    <mergeCell ref="A6:F6"/>
    <mergeCell ref="A9:A10"/>
    <mergeCell ref="B9:B10"/>
    <mergeCell ref="C9:C10"/>
    <mergeCell ref="D9:D10"/>
    <mergeCell ref="E9:E10"/>
    <mergeCell ref="F9:F10"/>
  </mergeCells>
  <pageMargins left="0.59055118110236227" right="0.31496062992125984" top="0.55118110236220474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>
      <selection activeCell="E5" sqref="E5"/>
    </sheetView>
  </sheetViews>
  <sheetFormatPr defaultRowHeight="15"/>
  <cols>
    <col min="1" max="1" width="4.28515625" customWidth="1"/>
    <col min="2" max="2" width="51" customWidth="1"/>
    <col min="3" max="3" width="23.7109375" customWidth="1"/>
    <col min="4" max="4" width="12.7109375" customWidth="1"/>
    <col min="5" max="5" width="11.7109375" customWidth="1"/>
  </cols>
  <sheetData>
    <row r="1" spans="1:5" ht="15.75">
      <c r="B1" s="174" t="s">
        <v>414</v>
      </c>
      <c r="C1" s="174"/>
      <c r="D1" s="174"/>
      <c r="E1" s="174"/>
    </row>
    <row r="2" spans="1:5" ht="15.75">
      <c r="B2" s="174"/>
      <c r="C2" s="174"/>
      <c r="D2" s="174"/>
      <c r="E2" s="174"/>
    </row>
    <row r="3" spans="1:5">
      <c r="B3" s="1"/>
      <c r="C3" s="1"/>
      <c r="D3" s="1"/>
      <c r="E3" s="1" t="s">
        <v>415</v>
      </c>
    </row>
    <row r="4" spans="1:5" ht="48.75" customHeight="1">
      <c r="A4" s="2" t="s">
        <v>416</v>
      </c>
      <c r="B4" s="3" t="s">
        <v>417</v>
      </c>
      <c r="C4" s="4" t="s">
        <v>418</v>
      </c>
      <c r="D4" s="5" t="s">
        <v>638</v>
      </c>
      <c r="E4" s="5" t="s">
        <v>726</v>
      </c>
    </row>
    <row r="5" spans="1:5">
      <c r="A5" s="6">
        <v>1</v>
      </c>
      <c r="B5" s="7" t="s">
        <v>419</v>
      </c>
      <c r="C5" s="8" t="s">
        <v>420</v>
      </c>
      <c r="D5" s="9">
        <f>D7+D12+D22</f>
        <v>7224.4000000000233</v>
      </c>
      <c r="E5" s="9">
        <f>E7+E12+E22-E12</f>
        <v>-17557.899999999994</v>
      </c>
    </row>
    <row r="6" spans="1:5" ht="26.25">
      <c r="A6" s="6">
        <f>A5+1</f>
        <v>2</v>
      </c>
      <c r="B6" s="10" t="s">
        <v>421</v>
      </c>
      <c r="C6" s="11" t="s">
        <v>422</v>
      </c>
      <c r="D6" s="12">
        <v>0</v>
      </c>
      <c r="E6" s="12">
        <v>0</v>
      </c>
    </row>
    <row r="7" spans="1:5" ht="26.25">
      <c r="A7" s="6">
        <f t="shared" ref="A7:A30" si="0">A6+1</f>
        <v>3</v>
      </c>
      <c r="B7" s="7" t="s">
        <v>423</v>
      </c>
      <c r="C7" s="8" t="s">
        <v>424</v>
      </c>
      <c r="D7" s="9">
        <f>D8+D10</f>
        <v>0</v>
      </c>
      <c r="E7" s="9">
        <f>E8+E10</f>
        <v>-2700</v>
      </c>
    </row>
    <row r="8" spans="1:5" ht="39">
      <c r="A8" s="6">
        <f t="shared" si="0"/>
        <v>4</v>
      </c>
      <c r="B8" s="10" t="s">
        <v>425</v>
      </c>
      <c r="C8" s="11" t="s">
        <v>426</v>
      </c>
      <c r="D8" s="12">
        <f>D9</f>
        <v>25000</v>
      </c>
      <c r="E8" s="12">
        <f>E9</f>
        <v>0</v>
      </c>
    </row>
    <row r="9" spans="1:5" ht="39">
      <c r="A9" s="6">
        <f t="shared" si="0"/>
        <v>5</v>
      </c>
      <c r="B9" s="10" t="s">
        <v>427</v>
      </c>
      <c r="C9" s="11" t="s">
        <v>428</v>
      </c>
      <c r="D9" s="12">
        <v>25000</v>
      </c>
      <c r="E9" s="12"/>
    </row>
    <row r="10" spans="1:5" ht="39">
      <c r="A10" s="6">
        <f t="shared" si="0"/>
        <v>6</v>
      </c>
      <c r="B10" s="10" t="s">
        <v>429</v>
      </c>
      <c r="C10" s="11" t="s">
        <v>430</v>
      </c>
      <c r="D10" s="12">
        <f>D11</f>
        <v>-25000</v>
      </c>
      <c r="E10" s="12">
        <f>E11</f>
        <v>-2700</v>
      </c>
    </row>
    <row r="11" spans="1:5" ht="39">
      <c r="A11" s="6">
        <f t="shared" si="0"/>
        <v>7</v>
      </c>
      <c r="B11" s="10" t="s">
        <v>431</v>
      </c>
      <c r="C11" s="11" t="s">
        <v>432</v>
      </c>
      <c r="D11" s="12">
        <v>-25000</v>
      </c>
      <c r="E11" s="12">
        <v>-2700</v>
      </c>
    </row>
    <row r="12" spans="1:5" ht="26.25">
      <c r="A12" s="6">
        <f t="shared" si="0"/>
        <v>8</v>
      </c>
      <c r="B12" s="7" t="s">
        <v>433</v>
      </c>
      <c r="C12" s="8" t="s">
        <v>434</v>
      </c>
      <c r="D12" s="9">
        <f>D13</f>
        <v>1600</v>
      </c>
      <c r="E12" s="9">
        <f>E13</f>
        <v>0</v>
      </c>
    </row>
    <row r="13" spans="1:5" ht="26.25">
      <c r="A13" s="6">
        <f t="shared" si="0"/>
        <v>9</v>
      </c>
      <c r="B13" s="10" t="s">
        <v>435</v>
      </c>
      <c r="C13" s="11" t="s">
        <v>436</v>
      </c>
      <c r="D13" s="12">
        <f>D14+D19</f>
        <v>1600</v>
      </c>
      <c r="E13" s="12">
        <f>E14+E19</f>
        <v>0</v>
      </c>
    </row>
    <row r="14" spans="1:5" ht="26.25">
      <c r="A14" s="6">
        <f t="shared" si="0"/>
        <v>10</v>
      </c>
      <c r="B14" s="10" t="s">
        <v>437</v>
      </c>
      <c r="C14" s="11" t="s">
        <v>438</v>
      </c>
      <c r="D14" s="12">
        <f>D15+D17</f>
        <v>11600</v>
      </c>
      <c r="E14" s="12">
        <f>E15+E17</f>
        <v>0</v>
      </c>
    </row>
    <row r="15" spans="1:5" ht="26.25">
      <c r="A15" s="6">
        <f t="shared" si="0"/>
        <v>11</v>
      </c>
      <c r="B15" s="10" t="s">
        <v>439</v>
      </c>
      <c r="C15" s="11" t="s">
        <v>440</v>
      </c>
      <c r="D15" s="12">
        <f>D16</f>
        <v>0</v>
      </c>
      <c r="E15" s="12">
        <f>E16</f>
        <v>0</v>
      </c>
    </row>
    <row r="16" spans="1:5" ht="39">
      <c r="A16" s="6">
        <f t="shared" si="0"/>
        <v>12</v>
      </c>
      <c r="B16" s="10" t="s">
        <v>441</v>
      </c>
      <c r="C16" s="11" t="s">
        <v>442</v>
      </c>
      <c r="D16" s="12"/>
      <c r="E16" s="12"/>
    </row>
    <row r="17" spans="1:5" ht="39">
      <c r="A17" s="6">
        <f t="shared" si="0"/>
        <v>13</v>
      </c>
      <c r="B17" s="10" t="s">
        <v>443</v>
      </c>
      <c r="C17" s="11" t="s">
        <v>444</v>
      </c>
      <c r="D17" s="12">
        <f>D18</f>
        <v>11600</v>
      </c>
      <c r="E17" s="12">
        <f>E18</f>
        <v>0</v>
      </c>
    </row>
    <row r="18" spans="1:5" ht="51.75">
      <c r="A18" s="6">
        <f t="shared" si="0"/>
        <v>14</v>
      </c>
      <c r="B18" s="10" t="s">
        <v>445</v>
      </c>
      <c r="C18" s="11" t="s">
        <v>446</v>
      </c>
      <c r="D18" s="12">
        <v>11600</v>
      </c>
      <c r="E18" s="12"/>
    </row>
    <row r="19" spans="1:5" ht="26.25">
      <c r="A19" s="6">
        <f t="shared" si="0"/>
        <v>15</v>
      </c>
      <c r="B19" s="10" t="s">
        <v>447</v>
      </c>
      <c r="C19" s="11" t="s">
        <v>448</v>
      </c>
      <c r="D19" s="12">
        <f>D20</f>
        <v>-10000</v>
      </c>
      <c r="E19" s="12">
        <f>E20</f>
        <v>0</v>
      </c>
    </row>
    <row r="20" spans="1:5" ht="39">
      <c r="A20" s="6">
        <f t="shared" si="0"/>
        <v>16</v>
      </c>
      <c r="B20" s="10" t="s">
        <v>449</v>
      </c>
      <c r="C20" s="11" t="s">
        <v>450</v>
      </c>
      <c r="D20" s="12">
        <f>D21</f>
        <v>-10000</v>
      </c>
      <c r="E20" s="12">
        <f>E21</f>
        <v>0</v>
      </c>
    </row>
    <row r="21" spans="1:5" ht="39">
      <c r="A21" s="6">
        <f t="shared" si="0"/>
        <v>17</v>
      </c>
      <c r="B21" s="10" t="s">
        <v>451</v>
      </c>
      <c r="C21" s="11" t="s">
        <v>452</v>
      </c>
      <c r="D21" s="12">
        <v>-10000</v>
      </c>
      <c r="E21" s="12"/>
    </row>
    <row r="22" spans="1:5" ht="26.25">
      <c r="A22" s="6">
        <f t="shared" si="0"/>
        <v>18</v>
      </c>
      <c r="B22" s="7" t="s">
        <v>453</v>
      </c>
      <c r="C22" s="8" t="s">
        <v>454</v>
      </c>
      <c r="D22" s="9">
        <f>D23+D27</f>
        <v>5624.4000000000233</v>
      </c>
      <c r="E22" s="9">
        <f>E23+E27</f>
        <v>-14857.899999999994</v>
      </c>
    </row>
    <row r="23" spans="1:5">
      <c r="A23" s="6">
        <f t="shared" si="0"/>
        <v>19</v>
      </c>
      <c r="B23" s="10" t="s">
        <v>455</v>
      </c>
      <c r="C23" s="11" t="s">
        <v>456</v>
      </c>
      <c r="D23" s="12">
        <f t="shared" ref="D23:E25" si="1">D24</f>
        <v>-794182.4</v>
      </c>
      <c r="E23" s="12">
        <f t="shared" si="1"/>
        <v>-188832.6</v>
      </c>
    </row>
    <row r="24" spans="1:5">
      <c r="A24" s="6">
        <f t="shared" si="0"/>
        <v>20</v>
      </c>
      <c r="B24" s="10" t="s">
        <v>457</v>
      </c>
      <c r="C24" s="11" t="s">
        <v>458</v>
      </c>
      <c r="D24" s="12">
        <f t="shared" si="1"/>
        <v>-794182.4</v>
      </c>
      <c r="E24" s="12">
        <f t="shared" si="1"/>
        <v>-188832.6</v>
      </c>
    </row>
    <row r="25" spans="1:5">
      <c r="A25" s="6">
        <f t="shared" si="0"/>
        <v>21</v>
      </c>
      <c r="B25" s="10" t="s">
        <v>459</v>
      </c>
      <c r="C25" s="11" t="s">
        <v>460</v>
      </c>
      <c r="D25" s="12">
        <f t="shared" si="1"/>
        <v>-794182.4</v>
      </c>
      <c r="E25" s="12">
        <f t="shared" si="1"/>
        <v>-188832.6</v>
      </c>
    </row>
    <row r="26" spans="1:5" ht="26.25">
      <c r="A26" s="6">
        <f t="shared" si="0"/>
        <v>22</v>
      </c>
      <c r="B26" s="10" t="s">
        <v>461</v>
      </c>
      <c r="C26" s="11" t="s">
        <v>462</v>
      </c>
      <c r="D26" s="12">
        <v>-794182.4</v>
      </c>
      <c r="E26" s="12">
        <v>-188832.6</v>
      </c>
    </row>
    <row r="27" spans="1:5">
      <c r="A27" s="6">
        <f t="shared" si="0"/>
        <v>23</v>
      </c>
      <c r="B27" s="10" t="s">
        <v>463</v>
      </c>
      <c r="C27" s="11" t="s">
        <v>464</v>
      </c>
      <c r="D27" s="12">
        <f t="shared" ref="D27:E29" si="2">D28</f>
        <v>799806.8</v>
      </c>
      <c r="E27" s="12">
        <f t="shared" si="2"/>
        <v>173974.7</v>
      </c>
    </row>
    <row r="28" spans="1:5">
      <c r="A28" s="6">
        <f t="shared" si="0"/>
        <v>24</v>
      </c>
      <c r="B28" s="10" t="s">
        <v>465</v>
      </c>
      <c r="C28" s="11" t="s">
        <v>466</v>
      </c>
      <c r="D28" s="12">
        <f t="shared" si="2"/>
        <v>799806.8</v>
      </c>
      <c r="E28" s="12">
        <f t="shared" si="2"/>
        <v>173974.7</v>
      </c>
    </row>
    <row r="29" spans="1:5">
      <c r="A29" s="6">
        <f t="shared" si="0"/>
        <v>25</v>
      </c>
      <c r="B29" s="10" t="s">
        <v>467</v>
      </c>
      <c r="C29" s="11" t="s">
        <v>468</v>
      </c>
      <c r="D29" s="12">
        <f t="shared" si="2"/>
        <v>799806.8</v>
      </c>
      <c r="E29" s="12">
        <f t="shared" si="2"/>
        <v>173974.7</v>
      </c>
    </row>
    <row r="30" spans="1:5" ht="26.25">
      <c r="A30" s="6">
        <f t="shared" si="0"/>
        <v>26</v>
      </c>
      <c r="B30" s="10" t="s">
        <v>469</v>
      </c>
      <c r="C30" s="11" t="s">
        <v>470</v>
      </c>
      <c r="D30" s="12">
        <v>799806.8</v>
      </c>
      <c r="E30" s="12">
        <v>173974.7</v>
      </c>
    </row>
    <row r="31" spans="1:5">
      <c r="B31" s="13"/>
      <c r="C31" s="13"/>
      <c r="D31" s="13"/>
      <c r="E31" s="13"/>
    </row>
    <row r="32" spans="1:5">
      <c r="B32" s="13"/>
      <c r="C32" s="13"/>
      <c r="D32" s="13"/>
      <c r="E32" s="13"/>
    </row>
    <row r="33" spans="2:5" ht="18.75">
      <c r="B33" s="14"/>
      <c r="C33" s="14"/>
      <c r="D33" s="14"/>
      <c r="E33" s="14"/>
    </row>
    <row r="34" spans="2:5" ht="18.75">
      <c r="B34" s="14"/>
      <c r="C34" s="14"/>
      <c r="D34" s="14"/>
      <c r="E34" s="14"/>
    </row>
    <row r="35" spans="2:5" ht="18.75">
      <c r="B35" s="14"/>
      <c r="C35" s="14"/>
      <c r="D35" s="14"/>
      <c r="E35" s="14"/>
    </row>
    <row r="36" spans="2:5" ht="18.75">
      <c r="B36" s="14"/>
      <c r="C36" s="14"/>
      <c r="D36" s="14"/>
      <c r="E36" s="14"/>
    </row>
    <row r="37" spans="2:5" ht="18.75">
      <c r="B37" s="14"/>
      <c r="C37" s="14"/>
      <c r="D37" s="14"/>
      <c r="E37" s="14"/>
    </row>
    <row r="38" spans="2:5">
      <c r="B38" s="13"/>
      <c r="C38" s="13"/>
      <c r="D38" s="13"/>
      <c r="E38" s="13"/>
    </row>
    <row r="39" spans="2:5">
      <c r="B39" s="13"/>
      <c r="C39" s="13"/>
      <c r="D39" s="13"/>
      <c r="E39" s="13"/>
    </row>
    <row r="40" spans="2:5">
      <c r="B40" s="13"/>
      <c r="C40" s="13"/>
      <c r="D40" s="13"/>
      <c r="E40" s="13"/>
    </row>
    <row r="41" spans="2:5">
      <c r="B41" s="13"/>
      <c r="C41" s="13"/>
      <c r="D41" s="13"/>
      <c r="E41" s="13"/>
    </row>
    <row r="42" spans="2:5">
      <c r="B42" s="13"/>
      <c r="C42" s="13"/>
      <c r="D42" s="13"/>
      <c r="E42" s="13"/>
    </row>
    <row r="43" spans="2:5">
      <c r="B43" s="13"/>
      <c r="C43" s="13"/>
      <c r="D43" s="13"/>
      <c r="E43" s="13"/>
    </row>
    <row r="44" spans="2:5">
      <c r="B44" s="13"/>
      <c r="C44" s="13"/>
      <c r="D44" s="13"/>
      <c r="E44" s="13"/>
    </row>
    <row r="45" spans="2:5">
      <c r="B45" s="13"/>
      <c r="C45" s="13"/>
      <c r="D45" s="13"/>
      <c r="E45" s="13"/>
    </row>
    <row r="46" spans="2:5">
      <c r="B46" s="13"/>
      <c r="C46" s="13"/>
      <c r="D46" s="13"/>
      <c r="E46" s="13"/>
    </row>
    <row r="47" spans="2:5">
      <c r="B47" s="13"/>
      <c r="C47" s="13"/>
      <c r="D47" s="13"/>
      <c r="E47" s="13"/>
    </row>
    <row r="48" spans="2:5">
      <c r="B48" s="13"/>
      <c r="C48" s="13"/>
      <c r="D48" s="13"/>
      <c r="E48" s="13"/>
    </row>
    <row r="49" spans="2:5">
      <c r="B49" s="13"/>
      <c r="C49" s="13"/>
      <c r="D49" s="13"/>
      <c r="E49" s="13"/>
    </row>
    <row r="50" spans="2:5">
      <c r="B50" s="13"/>
      <c r="C50" s="13"/>
      <c r="D50" s="13"/>
      <c r="E50" s="13"/>
    </row>
    <row r="51" spans="2:5">
      <c r="B51" s="13"/>
      <c r="C51" s="13"/>
      <c r="D51" s="13"/>
      <c r="E51" s="13"/>
    </row>
    <row r="52" spans="2:5">
      <c r="B52" s="13"/>
      <c r="C52" s="13"/>
      <c r="D52" s="13"/>
      <c r="E52" s="13"/>
    </row>
    <row r="53" spans="2:5">
      <c r="B53" s="13"/>
      <c r="C53" s="13"/>
      <c r="D53" s="13"/>
      <c r="E53" s="13"/>
    </row>
    <row r="54" spans="2:5">
      <c r="B54" s="13"/>
      <c r="C54" s="13"/>
      <c r="D54" s="13"/>
      <c r="E54" s="13"/>
    </row>
    <row r="55" spans="2:5">
      <c r="B55" s="13"/>
      <c r="C55" s="13"/>
      <c r="D55" s="13"/>
      <c r="E55" s="13"/>
    </row>
    <row r="56" spans="2:5">
      <c r="B56" s="13"/>
      <c r="C56" s="13"/>
      <c r="D56" s="13"/>
      <c r="E56" s="13"/>
    </row>
    <row r="57" spans="2:5">
      <c r="B57" s="13"/>
      <c r="C57" s="13"/>
      <c r="D57" s="13"/>
      <c r="E57" s="13"/>
    </row>
    <row r="58" spans="2:5">
      <c r="B58" s="13"/>
      <c r="C58" s="13"/>
      <c r="D58" s="13"/>
      <c r="E58" s="13"/>
    </row>
    <row r="59" spans="2:5">
      <c r="B59" s="13"/>
      <c r="C59" s="13"/>
      <c r="D59" s="13"/>
      <c r="E59" s="13"/>
    </row>
    <row r="60" spans="2:5">
      <c r="B60" s="13"/>
      <c r="C60" s="13"/>
      <c r="D60" s="13"/>
      <c r="E60" s="13"/>
    </row>
    <row r="61" spans="2:5">
      <c r="B61" s="13"/>
      <c r="C61" s="13"/>
      <c r="D61" s="13"/>
      <c r="E61" s="13"/>
    </row>
    <row r="62" spans="2:5">
      <c r="B62" s="13"/>
      <c r="C62" s="13"/>
      <c r="D62" s="13"/>
      <c r="E62" s="13"/>
    </row>
    <row r="63" spans="2:5">
      <c r="B63" s="13"/>
      <c r="C63" s="13"/>
      <c r="D63" s="13"/>
      <c r="E63" s="13"/>
    </row>
    <row r="64" spans="2:5">
      <c r="B64" s="13"/>
      <c r="C64" s="13"/>
      <c r="D64" s="13"/>
      <c r="E64" s="13"/>
    </row>
    <row r="65" spans="2:5">
      <c r="B65" s="13"/>
      <c r="C65" s="13"/>
      <c r="D65" s="13"/>
      <c r="E65" s="13"/>
    </row>
    <row r="66" spans="2:5">
      <c r="B66" s="13"/>
      <c r="C66" s="13"/>
      <c r="D66" s="13"/>
      <c r="E66" s="13"/>
    </row>
    <row r="67" spans="2:5">
      <c r="B67" s="13"/>
      <c r="C67" s="13"/>
      <c r="D67" s="13"/>
      <c r="E67" s="13"/>
    </row>
    <row r="68" spans="2:5">
      <c r="B68" s="13"/>
      <c r="C68" s="13"/>
      <c r="D68" s="13"/>
      <c r="E68" s="13"/>
    </row>
    <row r="69" spans="2:5">
      <c r="B69" s="13"/>
      <c r="C69" s="13"/>
      <c r="D69" s="13"/>
      <c r="E69" s="13"/>
    </row>
    <row r="70" spans="2:5">
      <c r="B70" s="13"/>
      <c r="C70" s="13"/>
      <c r="D70" s="13"/>
      <c r="E70" s="13"/>
    </row>
    <row r="71" spans="2:5">
      <c r="B71" s="13"/>
      <c r="C71" s="13"/>
      <c r="D71" s="13"/>
      <c r="E71" s="13"/>
    </row>
    <row r="72" spans="2:5">
      <c r="B72" s="13"/>
      <c r="C72" s="13"/>
      <c r="D72" s="13"/>
      <c r="E72" s="13"/>
    </row>
    <row r="73" spans="2:5">
      <c r="B73" s="13"/>
      <c r="C73" s="13"/>
      <c r="D73" s="13"/>
      <c r="E73" s="13"/>
    </row>
    <row r="74" spans="2:5">
      <c r="B74" s="13"/>
      <c r="C74" s="13"/>
      <c r="D74" s="13"/>
      <c r="E74" s="13"/>
    </row>
  </sheetData>
  <mergeCells count="2">
    <mergeCell ref="B1:E1"/>
    <mergeCell ref="B2:E2"/>
  </mergeCells>
  <pageMargins left="0.70866141732283472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cp:lastPrinted>2015-04-17T03:07:59Z</cp:lastPrinted>
  <dcterms:created xsi:type="dcterms:W3CDTF">2014-10-07T07:39:50Z</dcterms:created>
  <dcterms:modified xsi:type="dcterms:W3CDTF">2015-10-06T00:36:51Z</dcterms:modified>
</cp:coreProperties>
</file>