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tabRatio="892" activeTab="2"/>
  </bookViews>
  <sheets>
    <sheet name="Мероприятия подпрограммы 1" sheetId="10" r:id="rId1"/>
    <sheet name="Мероприятия подпрограммы оздор3" sheetId="12" r:id="rId2"/>
    <sheet name="Мероприятия подпрограммы 5" sheetId="5" r:id="rId3"/>
    <sheet name="Мероприятия подпрограммы 4" sheetId="2" r:id="rId4"/>
    <sheet name="Лист3" sheetId="3" r:id="rId5"/>
    <sheet name="Лист1" sheetId="11" r:id="rId6"/>
  </sheets>
  <definedNames>
    <definedName name="_GoBack" localSheetId="0">'Мероприятия подпрограммы 1'!$B$17</definedName>
    <definedName name="_xlnm._FilterDatabase" localSheetId="0" hidden="1">'Мероприятия подпрограммы 1'!$A$6:$P$186</definedName>
    <definedName name="_xlnm._FilterDatabase" localSheetId="1" hidden="1">'Мероприятия подпрограммы оздор3'!$A$6:$M$18</definedName>
    <definedName name="Z_2166B299_1DBB_4BE8_98C9_E9EFB21DCA26_.wvu.FilterData" localSheetId="0" hidden="1">'Мероприятия подпрограммы 1'!$A$6:$P$186</definedName>
    <definedName name="Z_2166B299_1DBB_4BE8_98C9_E9EFB21DCA26_.wvu.FilterData" localSheetId="1" hidden="1">'Мероприятия подпрограммы оздор3'!$A$6:$M$18</definedName>
    <definedName name="Z_2715DACA_7FC2_4162_875B_92B3FB82D8B1_.wvu.FilterData" localSheetId="0" hidden="1">'Мероприятия подпрограммы 1'!$A$6:$P$186</definedName>
    <definedName name="Z_2715DACA_7FC2_4162_875B_92B3FB82D8B1_.wvu.FilterData" localSheetId="1" hidden="1">'Мероприятия подпрограммы оздор3'!$A$6:$M$18</definedName>
    <definedName name="Z_29BFB567_1C85_481C_A8AF_8210D8E0792F_.wvu.FilterData" localSheetId="0" hidden="1">'Мероприятия подпрограммы 1'!$A$6:$P$186</definedName>
    <definedName name="Z_29BFB567_1C85_481C_A8AF_8210D8E0792F_.wvu.FilterData" localSheetId="1" hidden="1">'Мероприятия подпрограммы оздор3'!$A$6:$M$18</definedName>
    <definedName name="Z_4767DD30_F6FB_4FF0_A429_8866A8232500_.wvu.FilterData" localSheetId="0" hidden="1">'Мероприятия подпрограммы 1'!$A$6:$P$186</definedName>
    <definedName name="Z_4767DD30_F6FB_4FF0_A429_8866A8232500_.wvu.FilterData" localSheetId="1" hidden="1">'Мероприятия подпрограммы оздор3'!$A$6:$M$18</definedName>
    <definedName name="Z_4767DD30_F6FB_4FF0_A429_8866A8232500_.wvu.PrintArea" localSheetId="0" hidden="1">'Мероприятия подпрограммы 1'!$A$3:$M$191</definedName>
    <definedName name="Z_4767DD30_F6FB_4FF0_A429_8866A8232500_.wvu.PrintArea" localSheetId="2" hidden="1">'Мероприятия подпрограммы 5'!$A$2:$M$44</definedName>
    <definedName name="Z_4767DD30_F6FB_4FF0_A429_8866A8232500_.wvu.PrintArea" localSheetId="1" hidden="1">'Мероприятия подпрограммы оздор3'!$A$3:$M$21</definedName>
    <definedName name="Z_4767DD30_F6FB_4FF0_A429_8866A8232500_.wvu.PrintTitles" localSheetId="0" hidden="1">'Мероприятия подпрограммы 1'!$5:$6</definedName>
    <definedName name="Z_4767DD30_F6FB_4FF0_A429_8866A8232500_.wvu.PrintTitles" localSheetId="2" hidden="1">'Мероприятия подпрограммы 5'!$4:$5</definedName>
    <definedName name="Z_4767DD30_F6FB_4FF0_A429_8866A8232500_.wvu.PrintTitles" localSheetId="1" hidden="1">'Мероприятия подпрограммы оздор3'!$5:$6</definedName>
    <definedName name="Z_4767DD30_F6FB_4FF0_A429_8866A8232500_.wvu.Rows" localSheetId="0" hidden="1">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</definedName>
    <definedName name="Z_4767DD30_F6FB_4FF0_A429_8866A8232500_.wvu.Rows" localSheetId="2" hidden="1">'Мероприятия подпрограммы 5'!#REF!,'Мероприятия подпрограммы 5'!$45:$45</definedName>
    <definedName name="Z_4767DD30_F6FB_4FF0_A429_8866A8232500_.wvu.Rows" localSheetId="1" hidden="1">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</definedName>
    <definedName name="Z_484BD7FD_1D3D_4528_954E_A98D5B59AC9C_.wvu.FilterData" localSheetId="0" hidden="1">'Мероприятия подпрограммы 1'!$A$6:$P$186</definedName>
    <definedName name="Z_484BD7FD_1D3D_4528_954E_A98D5B59AC9C_.wvu.FilterData" localSheetId="1" hidden="1">'Мероприятия подпрограммы оздор3'!$A$6:$M$18</definedName>
    <definedName name="Z_7C917F30_361A_4C86_9002_2134EAE2E3CF_.wvu.FilterData" localSheetId="0" hidden="1">'Мероприятия подпрограммы 1'!$A$6:$P$186</definedName>
    <definedName name="Z_7C917F30_361A_4C86_9002_2134EAE2E3CF_.wvu.FilterData" localSheetId="1" hidden="1">'Мероприятия подпрограммы оздор3'!$A$6:$M$18</definedName>
    <definedName name="Z_7C917F30_361A_4C86_9002_2134EAE2E3CF_.wvu.PrintArea" localSheetId="0" hidden="1">'Мероприятия подпрограммы 1'!$A$3:$M$191</definedName>
    <definedName name="Z_7C917F30_361A_4C86_9002_2134EAE2E3CF_.wvu.PrintArea" localSheetId="1" hidden="1">'Мероприятия подпрограммы оздор3'!$A$3:$M$21</definedName>
    <definedName name="Z_7C917F30_361A_4C86_9002_2134EAE2E3CF_.wvu.PrintTitles" localSheetId="0" hidden="1">'Мероприятия подпрограммы 1'!$5:$6</definedName>
    <definedName name="Z_7C917F30_361A_4C86_9002_2134EAE2E3CF_.wvu.PrintTitles" localSheetId="2" hidden="1">'Мероприятия подпрограммы 5'!$4:$5</definedName>
    <definedName name="Z_7C917F30_361A_4C86_9002_2134EAE2E3CF_.wvu.PrintTitles" localSheetId="1" hidden="1">'Мероприятия подпрограммы оздор3'!$5:$6</definedName>
    <definedName name="Z_7C917F30_361A_4C86_9002_2134EAE2E3CF_.wvu.Rows" localSheetId="0" hidden="1">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</definedName>
    <definedName name="Z_7C917F30_361A_4C86_9002_2134EAE2E3CF_.wvu.Rows" localSheetId="2" hidden="1">'Мероприятия подпрограммы 5'!#REF!,'Мероприятия подпрограммы 5'!#REF!</definedName>
    <definedName name="Z_7C917F30_361A_4C86_9002_2134EAE2E3CF_.wvu.Rows" localSheetId="1" hidden="1">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</definedName>
    <definedName name="Z_81F2AFB8_21DA_4513_90AB_0A09D7D72D56_.wvu.FilterData" localSheetId="0" hidden="1">'Мероприятия подпрограммы 1'!$A$6:$P$186</definedName>
    <definedName name="Z_81F2AFB8_21DA_4513_90AB_0A09D7D72D56_.wvu.FilterData" localSheetId="1" hidden="1">'Мероприятия подпрограммы оздор3'!$A$6:$M$18</definedName>
    <definedName name="Z_AD6F79BD_847B_4421_A1AA_268A55FACAB4_.wvu.FilterData" localSheetId="0" hidden="1">'Мероприятия подпрограммы 1'!$A$6:$P$186</definedName>
    <definedName name="Z_AD6F79BD_847B_4421_A1AA_268A55FACAB4_.wvu.FilterData" localSheetId="1" hidden="1">'Мероприятия подпрограммы оздор3'!$A$6:$M$18</definedName>
    <definedName name="Z_B45C2115_52AF_4E7B_8578_551FB3CF371E_.wvu.FilterData" localSheetId="0" hidden="1">'Мероприятия подпрограммы 1'!$A$6:$P$186</definedName>
    <definedName name="Z_B45C2115_52AF_4E7B_8578_551FB3CF371E_.wvu.FilterData" localSheetId="1" hidden="1">'Мероприятия подпрограммы оздор3'!$A$6:$M$18</definedName>
    <definedName name="Z_C75D4C66_EC35_48DB_8FCD_E29923CDB091_.wvu.FilterData" localSheetId="0" hidden="1">'Мероприятия подпрограммы 1'!$A$6:$P$186</definedName>
    <definedName name="Z_C75D4C66_EC35_48DB_8FCD_E29923CDB091_.wvu.FilterData" localSheetId="1" hidden="1">'Мероприятия подпрограммы оздор3'!$A$6:$M$18</definedName>
    <definedName name="Z_CDE1D6F6_68DF_42F8_B01A_FF6465B24CCD_.wvu.FilterData" localSheetId="0" hidden="1">'Мероприятия подпрограммы 1'!$A$6:$P$186</definedName>
    <definedName name="Z_CDE1D6F6_68DF_42F8_B01A_FF6465B24CCD_.wvu.FilterData" localSheetId="1" hidden="1">'Мероприятия подпрограммы оздор3'!$A$6:$M$18</definedName>
    <definedName name="Z_CDE1D6F6_68DF_42F8_B01A_FF6465B24CCD_.wvu.PrintArea" localSheetId="0" hidden="1">'Мероприятия подпрограммы 1'!$A$3:$M$191</definedName>
    <definedName name="Z_CDE1D6F6_68DF_42F8_B01A_FF6465B24CCD_.wvu.PrintArea" localSheetId="2" hidden="1">'Мероприятия подпрограммы 5'!$A$2:$M$44</definedName>
    <definedName name="Z_CDE1D6F6_68DF_42F8_B01A_FF6465B24CCD_.wvu.PrintArea" localSheetId="1" hidden="1">'Мероприятия подпрограммы оздор3'!$A$3:$M$21</definedName>
    <definedName name="Z_CDE1D6F6_68DF_42F8_B01A_FF6465B24CCD_.wvu.PrintTitles" localSheetId="0" hidden="1">'Мероприятия подпрограммы 1'!$5:$6</definedName>
    <definedName name="Z_CDE1D6F6_68DF_42F8_B01A_FF6465B24CCD_.wvu.PrintTitles" localSheetId="2" hidden="1">'Мероприятия подпрограммы 5'!$4:$5</definedName>
    <definedName name="Z_CDE1D6F6_68DF_42F8_B01A_FF6465B24CCD_.wvu.PrintTitles" localSheetId="1" hidden="1">'Мероприятия подпрограммы оздор3'!$5:$6</definedName>
    <definedName name="Z_CDE1D6F6_68DF_42F8_B01A_FF6465B24CCD_.wvu.Rows" localSheetId="2" hidden="1">'Мероприятия подпрограммы 5'!#REF!,'Мероприятия подпрограммы 5'!$45:$45</definedName>
    <definedName name="Z_D97B14A5_4ECD_4EB7_B8A7_D41E462F19A2_.wvu.FilterData" localSheetId="0" hidden="1">'Мероприятия подпрограммы 1'!$A$6:$P$186</definedName>
    <definedName name="Z_D97B14A5_4ECD_4EB7_B8A7_D41E462F19A2_.wvu.FilterData" localSheetId="1" hidden="1">'Мероприятия подпрограммы оздор3'!$A$6:$M$18</definedName>
    <definedName name="Z_FAC3C627_8E23_41AB_B3FB_95B33614D8DB_.wvu.FilterData" localSheetId="0" hidden="1">'Мероприятия подпрограммы 1'!$A$6:$P$186</definedName>
    <definedName name="Z_FAC3C627_8E23_41AB_B3FB_95B33614D8DB_.wvu.FilterData" localSheetId="1" hidden="1">'Мероприятия подпрограммы оздор3'!$A$6:$M$18</definedName>
    <definedName name="_xlnm.Print_Titles" localSheetId="0">'Мероприятия подпрограммы 1'!$5:$6</definedName>
    <definedName name="_xlnm.Print_Titles" localSheetId="2">'Мероприятия подпрограммы 5'!$4:$5</definedName>
    <definedName name="_xlnm.Print_Titles" localSheetId="1">'Мероприятия подпрограммы оздор3'!$5:$6</definedName>
    <definedName name="_xlnm.Print_Area" localSheetId="3">'Мероприятия подпрограммы 4'!$A$1:$M$21</definedName>
    <definedName name="_xlnm.Print_Area" localSheetId="2">'Мероприятия подпрограммы 5'!$A$1:$M$46</definedName>
    <definedName name="_xlnm.Print_Area" localSheetId="1">'Мероприятия подпрограммы оздор3'!$A$2:$M$21</definedName>
  </definedNames>
  <calcPr calcId="144525" fullPrecision="0"/>
</workbook>
</file>

<file path=xl/calcChain.xml><?xml version="1.0" encoding="utf-8"?>
<calcChain xmlns="http://schemas.openxmlformats.org/spreadsheetml/2006/main">
  <c r="I186" i="10" l="1"/>
  <c r="H186" i="10"/>
  <c r="I128" i="10"/>
  <c r="J128" i="10"/>
  <c r="K128" i="10"/>
  <c r="L128" i="10"/>
  <c r="H128" i="10"/>
  <c r="L127" i="10"/>
  <c r="I185" i="10"/>
  <c r="J185" i="10"/>
  <c r="K185" i="10"/>
  <c r="H185" i="10"/>
  <c r="I182" i="10"/>
  <c r="L183" i="10"/>
  <c r="L184" i="10"/>
  <c r="K182" i="10"/>
  <c r="J182" i="10"/>
  <c r="H182" i="10"/>
  <c r="L182" i="10" s="1"/>
  <c r="L181" i="10"/>
  <c r="K180" i="10"/>
  <c r="J180" i="10"/>
  <c r="I180" i="10"/>
  <c r="H180" i="10"/>
  <c r="L179" i="10"/>
  <c r="K178" i="10"/>
  <c r="J178" i="10"/>
  <c r="I178" i="10"/>
  <c r="H178" i="10"/>
  <c r="L178" i="10" s="1"/>
  <c r="L177" i="10"/>
  <c r="I176" i="10"/>
  <c r="L176" i="10" s="1"/>
  <c r="J176" i="10"/>
  <c r="K176" i="10"/>
  <c r="H176" i="10"/>
  <c r="I148" i="10"/>
  <c r="J148" i="10"/>
  <c r="K148" i="10"/>
  <c r="H148" i="10"/>
  <c r="L149" i="10"/>
  <c r="I172" i="10"/>
  <c r="L173" i="10"/>
  <c r="L175" i="10"/>
  <c r="L180" i="10" l="1"/>
  <c r="I18" i="12"/>
  <c r="H18" i="12"/>
  <c r="I18" i="2"/>
  <c r="K18" i="2"/>
  <c r="J18" i="2"/>
  <c r="H18" i="2"/>
  <c r="L13" i="2"/>
  <c r="K43" i="5"/>
  <c r="J43" i="5"/>
  <c r="I43" i="5"/>
  <c r="H43" i="5"/>
  <c r="L24" i="5" l="1"/>
  <c r="L25" i="5"/>
  <c r="H21" i="5"/>
  <c r="I21" i="5"/>
  <c r="J21" i="5"/>
  <c r="K21" i="5"/>
  <c r="L16" i="2"/>
  <c r="L126" i="10"/>
  <c r="L125" i="10"/>
  <c r="I167" i="10"/>
  <c r="L168" i="10"/>
  <c r="I109" i="10"/>
  <c r="J102" i="10"/>
  <c r="K102" i="10"/>
  <c r="I102" i="10"/>
  <c r="H102" i="10"/>
  <c r="L50" i="10"/>
  <c r="L21" i="5" l="1"/>
  <c r="L174" i="10"/>
  <c r="K172" i="10"/>
  <c r="J172" i="10"/>
  <c r="H172" i="10"/>
  <c r="L172" i="10" s="1"/>
  <c r="H167" i="10"/>
  <c r="H163" i="10"/>
  <c r="H157" i="10"/>
  <c r="H152" i="10"/>
  <c r="H145" i="10"/>
  <c r="H140" i="10"/>
  <c r="H130" i="10"/>
  <c r="H118" i="10"/>
  <c r="H104" i="10"/>
  <c r="H99" i="10"/>
  <c r="H96" i="10"/>
  <c r="H93" i="10"/>
  <c r="H89" i="10"/>
  <c r="H85" i="10"/>
  <c r="H80" i="10"/>
  <c r="H73" i="10"/>
  <c r="H65" i="10"/>
  <c r="H58" i="10"/>
  <c r="H55" i="10"/>
  <c r="H52" i="10"/>
  <c r="H46" i="10"/>
  <c r="H43" i="10"/>
  <c r="H39" i="10"/>
  <c r="H36" i="10"/>
  <c r="H33" i="10"/>
  <c r="H31" i="10"/>
  <c r="H23" i="10"/>
  <c r="H17" i="10"/>
  <c r="H9" i="10"/>
  <c r="H63" i="10" l="1"/>
  <c r="H20" i="12"/>
  <c r="H19" i="12"/>
  <c r="H10" i="12"/>
  <c r="H21" i="12" s="1"/>
  <c r="L41" i="5"/>
  <c r="L40" i="5"/>
  <c r="I39" i="5"/>
  <c r="H39" i="5"/>
  <c r="H36" i="5"/>
  <c r="H33" i="5"/>
  <c r="H28" i="5"/>
  <c r="H26" i="5"/>
  <c r="H15" i="5"/>
  <c r="H8" i="5"/>
  <c r="H8" i="2"/>
  <c r="H42" i="5" l="1"/>
  <c r="L39" i="5"/>
  <c r="L15" i="2"/>
  <c r="L17" i="2"/>
  <c r="L12" i="2"/>
  <c r="L11" i="2"/>
  <c r="L10" i="2"/>
  <c r="L9" i="2"/>
  <c r="L20" i="2"/>
  <c r="J20" i="2"/>
  <c r="I20" i="2"/>
  <c r="L14" i="2"/>
  <c r="J8" i="2"/>
  <c r="I19" i="2" l="1"/>
  <c r="L8" i="2"/>
  <c r="L19" i="2" s="1"/>
  <c r="J19" i="2"/>
  <c r="L38" i="5"/>
  <c r="L37" i="5"/>
  <c r="I36" i="5"/>
  <c r="L36" i="5" s="1"/>
  <c r="L35" i="5"/>
  <c r="L34" i="5"/>
  <c r="L32" i="5"/>
  <c r="L31" i="5"/>
  <c r="L30" i="5"/>
  <c r="L29" i="5"/>
  <c r="K28" i="5"/>
  <c r="J28" i="5"/>
  <c r="I28" i="5"/>
  <c r="I8" i="5"/>
  <c r="L13" i="5"/>
  <c r="L17" i="12"/>
  <c r="L33" i="5" l="1"/>
  <c r="L28" i="5"/>
  <c r="L171" i="10"/>
  <c r="L170" i="10"/>
  <c r="L169" i="10"/>
  <c r="K167" i="10"/>
  <c r="J167" i="10"/>
  <c r="L166" i="10"/>
  <c r="L164" i="10"/>
  <c r="I163" i="10"/>
  <c r="J163" i="10"/>
  <c r="K163" i="10"/>
  <c r="L165" i="10"/>
  <c r="L162" i="10"/>
  <c r="I130" i="10"/>
  <c r="L137" i="10"/>
  <c r="L124" i="10"/>
  <c r="L123" i="10"/>
  <c r="L167" i="10" l="1"/>
  <c r="L163" i="10"/>
  <c r="L122" i="10"/>
  <c r="L121" i="10"/>
  <c r="L119" i="10"/>
  <c r="J118" i="10"/>
  <c r="K118" i="10"/>
  <c r="L120" i="10"/>
  <c r="L117" i="10"/>
  <c r="J96" i="10"/>
  <c r="K96" i="10"/>
  <c r="I96" i="10"/>
  <c r="L97" i="10"/>
  <c r="I93" i="10"/>
  <c r="I58" i="10"/>
  <c r="L59" i="10"/>
  <c r="L62" i="10"/>
  <c r="L61" i="10"/>
  <c r="L60" i="10"/>
  <c r="L57" i="10"/>
  <c r="L56" i="10"/>
  <c r="I55" i="10"/>
  <c r="L55" i="10" s="1"/>
  <c r="I52" i="10"/>
  <c r="L54" i="10"/>
  <c r="L53" i="10"/>
  <c r="I23" i="10"/>
  <c r="L27" i="10"/>
  <c r="J9" i="10"/>
  <c r="K9" i="10"/>
  <c r="I9" i="10"/>
  <c r="L13" i="10"/>
  <c r="L118" i="10" l="1"/>
  <c r="L96" i="10"/>
  <c r="L58" i="10"/>
  <c r="L52" i="10"/>
  <c r="I65" i="10"/>
  <c r="J65" i="10"/>
  <c r="K65" i="10"/>
  <c r="J23" i="10"/>
  <c r="K23" i="10"/>
  <c r="L9" i="5"/>
  <c r="L10" i="5"/>
  <c r="L11" i="5"/>
  <c r="L12" i="5"/>
  <c r="L14" i="5"/>
  <c r="L16" i="5"/>
  <c r="L17" i="5"/>
  <c r="L18" i="5"/>
  <c r="L19" i="5"/>
  <c r="L20" i="5"/>
  <c r="L22" i="5"/>
  <c r="L23" i="5"/>
  <c r="L27" i="5"/>
  <c r="J26" i="5"/>
  <c r="K26" i="5"/>
  <c r="I15" i="5"/>
  <c r="J15" i="5"/>
  <c r="K15" i="5"/>
  <c r="L9" i="12"/>
  <c r="L11" i="12"/>
  <c r="L12" i="12"/>
  <c r="L13" i="12"/>
  <c r="L14" i="12"/>
  <c r="L15" i="12"/>
  <c r="L16" i="12"/>
  <c r="I10" i="12"/>
  <c r="J10" i="12"/>
  <c r="J18" i="12" s="1"/>
  <c r="J21" i="12" s="1"/>
  <c r="K10" i="12"/>
  <c r="K18" i="12" s="1"/>
  <c r="K21" i="12" s="1"/>
  <c r="I19" i="12"/>
  <c r="J19" i="12"/>
  <c r="K19" i="12"/>
  <c r="I20" i="12"/>
  <c r="J20" i="12"/>
  <c r="K20" i="12"/>
  <c r="I42" i="5" l="1"/>
  <c r="L15" i="5"/>
  <c r="L10" i="12"/>
  <c r="L19" i="12"/>
  <c r="L26" i="5"/>
  <c r="L20" i="12"/>
  <c r="L131" i="10"/>
  <c r="L132" i="10"/>
  <c r="L133" i="10"/>
  <c r="L134" i="10"/>
  <c r="L135" i="10"/>
  <c r="L136" i="10"/>
  <c r="L138" i="10"/>
  <c r="L139" i="10"/>
  <c r="L141" i="10"/>
  <c r="L142" i="10"/>
  <c r="L143" i="10"/>
  <c r="L146" i="10"/>
  <c r="L147" i="10"/>
  <c r="L150" i="10"/>
  <c r="L151" i="10"/>
  <c r="L153" i="10"/>
  <c r="L154" i="10"/>
  <c r="L155" i="10"/>
  <c r="L156" i="10"/>
  <c r="L158" i="10"/>
  <c r="L159" i="10"/>
  <c r="L160" i="10"/>
  <c r="L161" i="10"/>
  <c r="L66" i="10"/>
  <c r="L67" i="10"/>
  <c r="L68" i="10"/>
  <c r="L69" i="10"/>
  <c r="L70" i="10"/>
  <c r="L71" i="10"/>
  <c r="L72" i="10"/>
  <c r="L74" i="10"/>
  <c r="L75" i="10"/>
  <c r="L76" i="10"/>
  <c r="L77" i="10"/>
  <c r="L78" i="10"/>
  <c r="L79" i="10"/>
  <c r="L81" i="10"/>
  <c r="L82" i="10"/>
  <c r="L83" i="10"/>
  <c r="L84" i="10"/>
  <c r="L86" i="10"/>
  <c r="L87" i="10"/>
  <c r="L88" i="10"/>
  <c r="L90" i="10"/>
  <c r="L91" i="10"/>
  <c r="L92" i="10"/>
  <c r="L94" i="10"/>
  <c r="L95" i="10"/>
  <c r="L98" i="10"/>
  <c r="L100" i="10"/>
  <c r="L101" i="10"/>
  <c r="L103" i="10"/>
  <c r="L102" i="10" s="1"/>
  <c r="L105" i="10"/>
  <c r="L106" i="10"/>
  <c r="L107" i="10"/>
  <c r="L108" i="10"/>
  <c r="L110" i="10"/>
  <c r="L111" i="10"/>
  <c r="L112" i="10"/>
  <c r="L113" i="10"/>
  <c r="L114" i="10"/>
  <c r="L115" i="10"/>
  <c r="L116" i="10"/>
  <c r="L10" i="10"/>
  <c r="L11" i="10"/>
  <c r="L12" i="10"/>
  <c r="L14" i="10"/>
  <c r="L15" i="10"/>
  <c r="L16" i="10"/>
  <c r="L18" i="10"/>
  <c r="L19" i="10"/>
  <c r="L20" i="10"/>
  <c r="L21" i="10"/>
  <c r="L22" i="10"/>
  <c r="L24" i="10"/>
  <c r="L25" i="10"/>
  <c r="L26" i="10"/>
  <c r="L28" i="10"/>
  <c r="L29" i="10"/>
  <c r="L30" i="10"/>
  <c r="L32" i="10"/>
  <c r="L34" i="10"/>
  <c r="L35" i="10"/>
  <c r="L37" i="10"/>
  <c r="L38" i="10"/>
  <c r="L40" i="10"/>
  <c r="L41" i="10"/>
  <c r="L42" i="10"/>
  <c r="L44" i="10"/>
  <c r="L45" i="10"/>
  <c r="L47" i="10"/>
  <c r="L48" i="10"/>
  <c r="L49" i="10"/>
  <c r="L51" i="10"/>
  <c r="I31" i="10"/>
  <c r="J31" i="10"/>
  <c r="K31" i="10"/>
  <c r="L148" i="10" l="1"/>
  <c r="I21" i="12"/>
  <c r="L18" i="12"/>
  <c r="L21" i="12"/>
  <c r="L65" i="10"/>
  <c r="L23" i="10"/>
  <c r="L31" i="10"/>
  <c r="I157" i="10"/>
  <c r="I152" i="10"/>
  <c r="I140" i="10"/>
  <c r="I99" i="10"/>
  <c r="J99" i="10"/>
  <c r="I46" i="10"/>
  <c r="J46" i="10"/>
  <c r="K46" i="10"/>
  <c r="I43" i="10"/>
  <c r="J43" i="10"/>
  <c r="K43" i="10"/>
  <c r="I39" i="10"/>
  <c r="I36" i="10"/>
  <c r="I33" i="10"/>
  <c r="I17" i="10"/>
  <c r="J157" i="10"/>
  <c r="K157" i="10"/>
  <c r="J152" i="10"/>
  <c r="K152" i="10"/>
  <c r="J140" i="10"/>
  <c r="K140" i="10"/>
  <c r="M128" i="10"/>
  <c r="I89" i="10"/>
  <c r="J89" i="10"/>
  <c r="K89" i="10"/>
  <c r="J39" i="10"/>
  <c r="K39" i="10"/>
  <c r="I63" i="10" l="1"/>
  <c r="L152" i="10"/>
  <c r="L157" i="10"/>
  <c r="L46" i="10"/>
  <c r="L9" i="10"/>
  <c r="L43" i="10"/>
  <c r="L109" i="10" l="1"/>
  <c r="K145" i="10" l="1"/>
  <c r="J145" i="10"/>
  <c r="I145" i="10"/>
  <c r="K104" i="10"/>
  <c r="J104" i="10"/>
  <c r="I104" i="10"/>
  <c r="K17" i="10"/>
  <c r="J17" i="10"/>
  <c r="L145" i="10" l="1"/>
  <c r="L144" i="10"/>
  <c r="L104" i="10"/>
  <c r="L17" i="10"/>
  <c r="L93" i="10"/>
  <c r="L39" i="10"/>
  <c r="L89" i="10"/>
  <c r="L140" i="10" l="1"/>
  <c r="L185" i="10" s="1"/>
  <c r="J8" i="5"/>
  <c r="J130" i="10"/>
  <c r="J85" i="10"/>
  <c r="I85" i="10"/>
  <c r="J80" i="10"/>
  <c r="I80" i="10"/>
  <c r="J73" i="10"/>
  <c r="I73" i="10"/>
  <c r="J42" i="5" l="1"/>
  <c r="J36" i="10"/>
  <c r="J33" i="10"/>
  <c r="J63" i="10" s="1"/>
  <c r="K130" i="10"/>
  <c r="K85" i="10"/>
  <c r="L85" i="10" s="1"/>
  <c r="K80" i="10"/>
  <c r="L80" i="10" s="1"/>
  <c r="K73" i="10"/>
  <c r="K36" i="10"/>
  <c r="K33" i="10"/>
  <c r="K63" i="10" l="1"/>
  <c r="L73" i="10"/>
  <c r="J186" i="10"/>
  <c r="L33" i="10"/>
  <c r="L36" i="10"/>
  <c r="L130" i="10"/>
  <c r="K8" i="5"/>
  <c r="K42" i="5" l="1"/>
  <c r="L43" i="5"/>
  <c r="L42" i="5" s="1"/>
  <c r="L63" i="10"/>
  <c r="K186" i="10"/>
  <c r="L186" i="10" s="1"/>
  <c r="L8" i="5"/>
  <c r="I188" i="10"/>
  <c r="J188" i="10"/>
  <c r="J187" i="10"/>
  <c r="H188" i="10"/>
  <c r="I187" i="10" l="1"/>
  <c r="L188" i="10"/>
  <c r="H187" i="10"/>
  <c r="L187" i="10" l="1"/>
  <c r="L99" i="10" l="1"/>
</calcChain>
</file>

<file path=xl/sharedStrings.xml><?xml version="1.0" encoding="utf-8"?>
<sst xmlns="http://schemas.openxmlformats.org/spreadsheetml/2006/main" count="1007" uniqueCount="245">
  <si>
    <t xml:space="preserve">Перечень мероприятий подпрограммы </t>
  </si>
  <si>
    <t>№ п/п</t>
  </si>
  <si>
    <t>Наименование программы, подпрограммы</t>
  </si>
  <si>
    <t>ГРБС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</si>
  <si>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</si>
  <si>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</si>
  <si>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 
(в натуральном выражении)</t>
  </si>
  <si>
    <t>Рз Пр</t>
  </si>
  <si>
    <t>ЦСР</t>
  </si>
  <si>
    <t>ВР</t>
  </si>
  <si>
    <t>Итого на период</t>
  </si>
  <si>
    <t>Управление образования администрации Назаровского района</t>
  </si>
  <si>
    <t>Итого по задаче 2</t>
  </si>
  <si>
    <t>Итого по задаче 3</t>
  </si>
  <si>
    <t>244</t>
  </si>
  <si>
    <t>Всего по подпрограмме</t>
  </si>
  <si>
    <t>Ожидаемый результат от реализации подпрограммного мероприятия (в натуральном выражении)</t>
  </si>
  <si>
    <t>079</t>
  </si>
  <si>
    <t>0702</t>
  </si>
  <si>
    <t>Управление образования администрации Назаровского раойна</t>
  </si>
  <si>
    <t>0709</t>
  </si>
  <si>
    <t>0701</t>
  </si>
  <si>
    <t>Управление образования администраиции Назаровского района</t>
  </si>
  <si>
    <t>Цель: создание в системе дошкольного,основного общего и дополнительного образования равных возможностей для современного качественного образования, позитивной социализации детей.</t>
  </si>
  <si>
    <t>1.1</t>
  </si>
  <si>
    <t>1.2</t>
  </si>
  <si>
    <t>Итого по задаче 1</t>
  </si>
  <si>
    <t>1004</t>
  </si>
  <si>
    <t>0110075880</t>
  </si>
  <si>
    <t>0110080010</t>
  </si>
  <si>
    <t>01100S5110</t>
  </si>
  <si>
    <t>0110080020</t>
  </si>
  <si>
    <t>0110080030</t>
  </si>
  <si>
    <t>0110075540</t>
  </si>
  <si>
    <t>0110075560</t>
  </si>
  <si>
    <t>0110075640</t>
  </si>
  <si>
    <t>0110075660</t>
  </si>
  <si>
    <t>0110074080</t>
  </si>
  <si>
    <t>0110074090</t>
  </si>
  <si>
    <t>Управление  образования администрации Назаровского района</t>
  </si>
  <si>
    <t>1.3</t>
  </si>
  <si>
    <t>Цель: создание  условий для  управления системой образования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</si>
  <si>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</si>
  <si>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 xml:space="preserve">Задача № 3. Обеспечить функционирование и развитие дополнительного образования </t>
  </si>
  <si>
    <t>1.4</t>
  </si>
  <si>
    <t>0150080210</t>
  </si>
  <si>
    <t>0703</t>
  </si>
  <si>
    <t xml:space="preserve"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</t>
  </si>
  <si>
    <t xml:space="preserve"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</t>
  </si>
  <si>
    <t xml:space="preserve"> 0110081260</t>
  </si>
  <si>
    <t xml:space="preserve"> 0110081270</t>
  </si>
  <si>
    <t>0110081270</t>
  </si>
  <si>
    <t xml:space="preserve"> 0110081100</t>
  </si>
  <si>
    <t xml:space="preserve"> 0150080210</t>
  </si>
  <si>
    <t xml:space="preserve">Финансовое обеспечение государственных гарантий прав граждан на получение общедоступного и бесплатного дошкольного образоваия в муниципальных дошкольных  образовательных организациях, общедоступого и беплатного дошкольного образования в муниципальных общеобразовательных организациях </t>
  </si>
  <si>
    <t xml:space="preserve">Обеспечение деятельности (оказание услуг) подведомственных  учреждений дошкольного образования </t>
  </si>
  <si>
    <t xml:space="preserve">Расходы на выплату персоналу бюджетных учреждений за счет средств районного бюджета </t>
  </si>
  <si>
    <t>Софинансирование расходов из районного бюджета, предусмотренных за счет выделяемой из краевого бюджета на выравнивание обеспеченности муниципальных образований Красноярского края</t>
  </si>
  <si>
    <t xml:space="preserve">Обеспечение деятельности (оказание услуг) подведомственных учреждений общего образования </t>
  </si>
  <si>
    <t xml:space="preserve">Осуществление части полномочий муниципального образования Назаровский район по вопросам организации школьных перевозок в  соответствии с заключенными соглашениями 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</si>
  <si>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образоваия в муниципльных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</si>
  <si>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</si>
  <si>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Обеспечение деятельности (оказание услуг) подведомственных учреждений дополнительного образования образования"</t>
  </si>
  <si>
    <t xml:space="preserve">Руководство и управление в сфере установленных функций органов местного самоуправления </t>
  </si>
  <si>
    <t xml:space="preserve">Обеспечение деятельности (оказание услуг) подведомственных учреждений </t>
  </si>
  <si>
    <t>0110010210</t>
  </si>
  <si>
    <t>0110075630</t>
  </si>
  <si>
    <t>0110081180</t>
  </si>
  <si>
    <t>0110083440</t>
  </si>
  <si>
    <t>01100S5630</t>
  </si>
  <si>
    <t>Приложение № 2
к подпрограмме  1 "Развитие дошкольного, общего и дополнительного образования" муниципальной программы "Развитие образования"</t>
  </si>
  <si>
    <t>Задача № 1. Обеспечить доступность дошкольного образования, соответствующему стандарту дошкольного образования</t>
  </si>
  <si>
    <t>Задача: обеспечить функционирования аппарата Управления образования администрации Назаровского района  и его отделов, обеспечивающих координацию деятельности образовательных учреждений и соблюдения требований законодательства Российской Федерации в сфере образования</t>
  </si>
  <si>
    <t xml:space="preserve"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 </t>
  </si>
  <si>
    <t>Управление образования админитсрации Назаровского района</t>
  </si>
  <si>
    <t>Расходы на погашение кредиторской задолженности прошлых лет в рамках подпрограммы "Развитие дошкольного, общего, и дополнительного образования"</t>
  </si>
  <si>
    <t>0110081280</t>
  </si>
  <si>
    <t xml:space="preserve">Управление образования администрации Назаровского района </t>
  </si>
  <si>
    <t>0110010470</t>
  </si>
  <si>
    <t>Средства на повышение размеров оплаты труда работников бюджетной сферы Красноярского края с 1 января 2018 года на 4 процента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</si>
  <si>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</si>
  <si>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0110010480</t>
  </si>
  <si>
    <t>01100L0271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</si>
  <si>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</si>
  <si>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01100R0970</t>
  </si>
  <si>
    <t xml:space="preserve">Софинансирование расходов из районного бюджета на создание в общеобразовательных организациях, расположенных в сельской местности, условий для занятий физической культурой и спортом, за счет средств краевого бюджета </t>
  </si>
  <si>
    <t>01100S0970</t>
  </si>
  <si>
    <t xml:space="preserve">Расходы на погашение кредиторской задолженности прошлых лет </t>
  </si>
  <si>
    <t>0110081290</t>
  </si>
  <si>
    <t>Поощрение победителей, участников конкурсов в сфере образования за счет целевых пожертвований</t>
  </si>
  <si>
    <t>Расходы на организацию питания обучающихся в общеобразовательных учреждениях за счет средств родительской платы</t>
  </si>
  <si>
    <t>0110081360</t>
  </si>
  <si>
    <t>0130081470</t>
  </si>
  <si>
    <t>0707</t>
  </si>
  <si>
    <t>Оплата стоимости набора продуктов питания или готовых блюд и их транспортировки в лагерях с дневным пребыванием детей за счет средств родительской платы</t>
  </si>
  <si>
    <t>1.9</t>
  </si>
  <si>
    <t>612</t>
  </si>
  <si>
    <t>013007649Г</t>
  </si>
  <si>
    <t xml:space="preserve">Осуществление государственных полномочий по обеспечению отдыха и оздоровления детей </t>
  </si>
  <si>
    <t>1.8</t>
  </si>
  <si>
    <t>323</t>
  </si>
  <si>
    <t>013007649Д</t>
  </si>
  <si>
    <t>Осуществление государственных полномочий по обеспечению отдыха и оздоровления детей</t>
  </si>
  <si>
    <t>1.7</t>
  </si>
  <si>
    <t>1.6</t>
  </si>
  <si>
    <t>119</t>
  </si>
  <si>
    <t>1.5</t>
  </si>
  <si>
    <t>111</t>
  </si>
  <si>
    <t>0130076490</t>
  </si>
  <si>
    <t xml:space="preserve"> 0130081400</t>
  </si>
  <si>
    <t xml:space="preserve">Оздоровление детей за счет средств районного бюджета  </t>
  </si>
  <si>
    <t>Задача  1. Обеспечить безопасный, качественный отдых,  оздоровление и занятость детей в летний период</t>
  </si>
  <si>
    <t>Цель: обеспечение полноценного отдыха,  оздоровления и занятости детей в Назаровском районе</t>
  </si>
  <si>
    <t xml:space="preserve">
</t>
  </si>
  <si>
    <t>Расходы на погашение кредиторской задолженности прошлых лет</t>
  </si>
  <si>
    <t>0150081280</t>
  </si>
  <si>
    <t>1.10</t>
  </si>
  <si>
    <t>1.11</t>
  </si>
  <si>
    <t>1.12</t>
  </si>
  <si>
    <t>1.13</t>
  </si>
  <si>
    <t>1.14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</si>
  <si>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</si>
  <si>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</si>
  <si>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</si>
  <si>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</si>
  <si>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</si>
  <si>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</si>
  <si>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</si>
  <si>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</si>
  <si>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</si>
  <si>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</si>
  <si>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</si>
  <si>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</si>
  <si>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</si>
  <si>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</si>
  <si>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</si>
  <si>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</si>
  <si>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</si>
  <si>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</si>
  <si>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</si>
  <si>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</si>
  <si>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</si>
  <si>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</si>
  <si>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</si>
  <si>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</si>
  <si>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</si>
  <si>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</si>
  <si>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</si>
  <si>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</si>
  <si>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1.15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</si>
  <si>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</t>
  </si>
  <si>
    <t xml:space="preserve">Иные расходы на обеспечение деятельности муниципальных бюджетных учреждений за счет средств районного бюджета </t>
  </si>
  <si>
    <t xml:space="preserve">Региональные выплаты и выплаты, обеспечивающие уровень заработной платы работников бюджетной сферы за счет краевого бюджета не ниже размера минимальной заработной платы (минимального размера оплаты труда) </t>
  </si>
  <si>
    <t>Региональные выплаты и выплаты, обеспечивающие уровень заработной платы работников бюджетной сферы за счет краевого бюджета не ниже размера минимальной заработной платы (минимального размера оплаты труда)</t>
  </si>
  <si>
    <t xml:space="preserve">Развитие инфраструктуры общеобразовательных учреждений за счет краевого бюджета </t>
  </si>
  <si>
    <t xml:space="preserve">Софинансирование расходов на развитие инфраструктуры общеобразовательных учреждений за счет средств районного бюджета </t>
  </si>
  <si>
    <t>2.20</t>
  </si>
  <si>
    <t>2.21</t>
  </si>
  <si>
    <t xml:space="preserve">Разработка проектно-сметной документации для объектов муниципальных учреждений Назаровского района </t>
  </si>
  <si>
    <t xml:space="preserve">Поощрение лучших выпускников общеобразовательных учреждений за счет целевых пожертвований </t>
  </si>
  <si>
    <t>1003</t>
  </si>
  <si>
    <t>0150080010</t>
  </si>
  <si>
    <t>Средства, обеспечивающие с 1 октября 2019 года повышение на 4,3 процента минимальных размеров окладов</t>
  </si>
  <si>
    <t>0110010230</t>
  </si>
  <si>
    <t>Содействие развитию налогового потенциала</t>
  </si>
  <si>
    <t>01100S7450</t>
  </si>
  <si>
    <t>Расходы, связанные с уплатой государственной пошлины, обжалованием судебных актов и исполнением судебных актов</t>
  </si>
  <si>
    <t>0110088130</t>
  </si>
  <si>
    <t>2.22</t>
  </si>
  <si>
    <t>2.23</t>
  </si>
  <si>
    <t>Средства на повышение с 1 октября 2019 года размеров оплаты труда водителей автобусов</t>
  </si>
  <si>
    <t>0110010370</t>
  </si>
  <si>
    <t>2.24</t>
  </si>
  <si>
    <t>2.25</t>
  </si>
  <si>
    <t>Выполнение требований федеральных стандартов спортивной подготовки</t>
  </si>
  <si>
    <t>1102</t>
  </si>
  <si>
    <t>01100S6500</t>
  </si>
  <si>
    <t>2.26</t>
  </si>
  <si>
    <t>Расходы, связанные с уплатой государственной пошлины, обжалованием судебных актов</t>
  </si>
  <si>
    <t>Создание в общеобразовательных организациях, расположенных в сельской местности, условий для занятий физической культурой</t>
  </si>
  <si>
    <t>01100Е0970</t>
  </si>
  <si>
    <t>2.27</t>
  </si>
  <si>
    <t>3.10</t>
  </si>
  <si>
    <t>3.11</t>
  </si>
  <si>
    <t>3.12</t>
  </si>
  <si>
    <t>3.13</t>
  </si>
  <si>
    <t>3.14</t>
  </si>
  <si>
    <t>Оплата стоимости путевок для детей в краевые государственные и негосударственные организации отдыха детей и оздоровления, зарегистрированные на территории края, муниципальные лагеря за счет средств родительской платы</t>
  </si>
  <si>
    <t>0130081460</t>
  </si>
  <si>
    <t>Средства на повышение с 1 октября 2019 года на 4,3 процента заработной платы</t>
  </si>
  <si>
    <t>0150010380</t>
  </si>
  <si>
    <t>0150010210</t>
  </si>
  <si>
    <t>Цель: обеспечение безопасных условий жизнедеятельности образовательных учреждений, сохранения здоровья детей, приведение в соответствие с санитарно-гигиеническими нормами и требованиями пожарной безопасности к зданиям и условиям организации учебного процесса</t>
  </si>
  <si>
    <t>Задача: обеспечить приведение условий осуществления образовательного процесса в соответствие с современными требованиями и нормами</t>
  </si>
  <si>
    <t>1.1.</t>
  </si>
  <si>
    <t>Создание комфортных и безопасных условий в образовательных учреждениях, приведение в соответствие с санитарно-гигиеническими нормами и требованиями пожарной безопасности к зданиям</t>
  </si>
  <si>
    <t>1.2.</t>
  </si>
  <si>
    <t>0148150    0140081500*</t>
  </si>
  <si>
    <t>1.3.</t>
  </si>
  <si>
    <t>1.4.</t>
  </si>
  <si>
    <t>Софинансирование расходов  на осуществление (возмещение) расходов, направленных на развитиие и повышение качества работы муниципальных учреждений, предоставление новых муниципальных услуг, повышение их качества в рамках  подпрограммы «Обеспечение жизнедеятельности образовательных учреждений района "муниципальной программы "Развитие образования"</t>
  </si>
  <si>
    <t>01400S8400</t>
  </si>
  <si>
    <t>611</t>
  </si>
  <si>
    <t>*- целевая статья расходов с 10ти значным кодом действует с 2016 года</t>
  </si>
  <si>
    <t>014008150</t>
  </si>
  <si>
    <t>Приложение 3
к постановлению администрации Назаровского района
от  ___  ____20___ №  ____</t>
  </si>
  <si>
    <t xml:space="preserve">Приложение 1
к постановлению администрации Назаровского района
от  ___  ____20___ №  ____
</t>
  </si>
  <si>
    <t>Приложение 2
к постановлению администрации Назаровского района
от  ___  ____20___ №  ____</t>
  </si>
  <si>
    <t xml:space="preserve">Средства на частичное финансирование (возмещение) расходов на региональные выплаты и выплаты, обеспечивающие уровень заработной платы </t>
  </si>
  <si>
    <t>0150010490</t>
  </si>
  <si>
    <t>0110010490</t>
  </si>
  <si>
    <t>Средства на частичное финансирование (возмещение) расходов на региональные выплаты</t>
  </si>
  <si>
    <t>Средства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</si>
  <si>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</si>
  <si>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0110053030</t>
  </si>
  <si>
    <t xml:space="preserve">Организация бесплатного горячего питания обучающихся, получающих начальное общее образование </t>
  </si>
  <si>
    <t>0110081150</t>
  </si>
  <si>
    <t xml:space="preserve">Штрафы за невыполнение предписаний надзорных органов </t>
  </si>
  <si>
    <t>Расходы, связанные с исполнением судебных актов по дополнительной оплате труда работникам двадцать пять процентов за работу в сельской местности</t>
  </si>
  <si>
    <t>0110088110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</si>
  <si>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</t>
  </si>
  <si>
    <t>011Е151690</t>
  </si>
  <si>
    <t>Внедрение целевой модели цифровой образовательной среды в общеобразовательных организациях</t>
  </si>
  <si>
    <t>011Е452100</t>
  </si>
  <si>
    <t>460</t>
  </si>
  <si>
    <t>0150010360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</si>
  <si>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</si>
  <si>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Приложение 4
к постановлению администрации Назаровского района
от  ___  ____20___ №  ____</t>
  </si>
  <si>
    <t>Разработка проектно-сметной документации и проведение государственной экспертизы для объектов муниципальных учреждений Назаровскго района в рамках подпрограммы "Развитие дошкольного общего и дополнительного образования" муниципальной программы "Развитие образования"</t>
  </si>
  <si>
    <t>0140083440</t>
  </si>
  <si>
    <t>3.15</t>
  </si>
  <si>
    <t>Расходы на реализацию мероприятий в сфере обеспечения доступности приоритетных объектов</t>
  </si>
  <si>
    <t>0110081260</t>
  </si>
  <si>
    <t>3.16</t>
  </si>
  <si>
    <t>3.17</t>
  </si>
  <si>
    <t>Реализация программы персонифицированного финансирования дополнительного образования детей</t>
  </si>
  <si>
    <t>0110081370</t>
  </si>
  <si>
    <t>3.18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</si>
  <si>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</si>
  <si>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01100S3040</t>
  </si>
  <si>
    <t>01100S4420</t>
  </si>
  <si>
    <t>2.28</t>
  </si>
  <si>
    <t xml:space="preserve">Приложение № 2
к подпрограмме 3 "Развитие в Назаровском районе системы отдыха, оздоровления и занятости детей" муниципальной программы  "Развитие образования"                                                                                                                                       </t>
  </si>
  <si>
    <t>Приложение № 2
к подпрограмме  4 "Обеспечение жизнедеятельности образовательных учреждений района" муниципальной программы "Развитие образования"</t>
  </si>
  <si>
    <t xml:space="preserve">Приложение № 2
к подпрограмме 5 "Обеспечение реализации                                                                                                                                                                муниципальной программы и прочие мероприятия в                                                                                                                                  области образования" муниципальной программы "Развитие образования"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</si>
</sst>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_-* #,##0.0_р_._-;\-* #,##0.0_р_._-;_-* &quot;-&quot;??_р_._-;_-@_-"/>
    <numFmt numFmtId="167" formatCode="#,##0.0_ ;\-#,##0.0\ "/>
    <numFmt numFmtId="168" formatCode="_-* #,##0.00_р_._-;\-* #,##0.00_р_._-;_-* &quot;-&quot;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</font>
    <font>
      <sz val="14"/>
      <color indexed="3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43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vertical="top" wrapText="1"/>
    </xf>
    <xf numFmtId="0" fontId="5" fillId="0" borderId="0" xfId="1" applyFont="1" applyFill="1" applyBorder="1"/>
    <xf numFmtId="0" fontId="5" fillId="0" borderId="1" xfId="1" applyFont="1" applyFill="1" applyBorder="1"/>
    <xf numFmtId="0" fontId="5" fillId="0" borderId="0" xfId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top"/>
    </xf>
    <xf numFmtId="165" fontId="5" fillId="0" borderId="0" xfId="1" applyNumberFormat="1" applyFont="1" applyFill="1"/>
    <xf numFmtId="0" fontId="7" fillId="0" borderId="0" xfId="1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left" vertical="center" wrapText="1"/>
    </xf>
    <xf numFmtId="165" fontId="5" fillId="0" borderId="7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43" fontId="5" fillId="2" borderId="1" xfId="7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/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left" wrapText="1"/>
    </xf>
    <xf numFmtId="165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wrapText="1"/>
    </xf>
    <xf numFmtId="49" fontId="6" fillId="0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43" fontId="5" fillId="0" borderId="0" xfId="1" applyNumberFormat="1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3" fontId="5" fillId="2" borderId="0" xfId="1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horizontal="center" vertical="center"/>
    </xf>
    <xf numFmtId="43" fontId="5" fillId="0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wrapText="1"/>
    </xf>
    <xf numFmtId="165" fontId="5" fillId="0" borderId="2" xfId="1" applyNumberFormat="1" applyFont="1" applyFill="1" applyBorder="1" applyAlignment="1">
      <alignment horizontal="center" vertical="center"/>
    </xf>
    <xf numFmtId="43" fontId="5" fillId="0" borderId="1" xfId="7" applyFont="1" applyFill="1" applyBorder="1" applyAlignment="1">
      <alignment horizontal="center" vertical="center" wrapText="1"/>
    </xf>
    <xf numFmtId="165" fontId="12" fillId="0" borderId="0" xfId="0" applyNumberFormat="1" applyFont="1" applyBorder="1"/>
    <xf numFmtId="49" fontId="7" fillId="0" borderId="0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/>
    <xf numFmtId="49" fontId="5" fillId="0" borderId="7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/>
    </xf>
    <xf numFmtId="43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top" wrapText="1"/>
    </xf>
    <xf numFmtId="0" fontId="5" fillId="0" borderId="0" xfId="1" applyFont="1" applyFill="1" applyAlignment="1">
      <alignment horizontal="center" vertical="top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/>
    </xf>
    <xf numFmtId="165" fontId="5" fillId="0" borderId="5" xfId="1" applyNumberFormat="1" applyFont="1" applyFill="1" applyBorder="1" applyAlignment="1">
      <alignment vertical="center"/>
    </xf>
    <xf numFmtId="43" fontId="11" fillId="0" borderId="1" xfId="0" applyNumberFormat="1" applyFont="1" applyBorder="1" applyAlignment="1">
      <alignment horizont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6" fontId="5" fillId="2" borderId="1" xfId="7" applyNumberFormat="1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/>
    <xf numFmtId="49" fontId="5" fillId="0" borderId="0" xfId="1" applyNumberFormat="1" applyFont="1" applyFill="1" applyBorder="1" applyAlignment="1"/>
    <xf numFmtId="0" fontId="5" fillId="0" borderId="0" xfId="0" applyFont="1" applyFill="1" applyAlignment="1">
      <alignment vertical="top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 vertical="top"/>
    </xf>
    <xf numFmtId="165" fontId="13" fillId="0" borderId="0" xfId="1" applyNumberFormat="1" applyFont="1" applyFill="1" applyBorder="1" applyAlignment="1"/>
    <xf numFmtId="49" fontId="5" fillId="0" borderId="0" xfId="1" applyNumberFormat="1" applyFont="1" applyFill="1" applyAlignment="1">
      <alignment vertical="top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left" vertical="top"/>
    </xf>
    <xf numFmtId="49" fontId="2" fillId="0" borderId="0" xfId="1" applyNumberFormat="1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5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wrapText="1"/>
    </xf>
    <xf numFmtId="49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top" wrapText="1"/>
    </xf>
    <xf numFmtId="168" fontId="5" fillId="2" borderId="1" xfId="1" applyNumberFormat="1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wrapText="1"/>
    </xf>
    <xf numFmtId="0" fontId="5" fillId="2" borderId="10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49" fontId="5" fillId="2" borderId="8" xfId="1" applyNumberFormat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left" vertical="center"/>
    </xf>
    <xf numFmtId="0" fontId="5" fillId="2" borderId="3" xfId="1" applyNumberFormat="1" applyFont="1" applyFill="1" applyBorder="1" applyAlignment="1">
      <alignment horizontal="left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4" xfId="1" applyNumberFormat="1" applyFont="1" applyFill="1" applyBorder="1" applyAlignment="1">
      <alignment horizontal="left" vertical="top"/>
    </xf>
    <xf numFmtId="0" fontId="5" fillId="0" borderId="3" xfId="1" applyNumberFormat="1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 wrapText="1"/>
    </xf>
    <xf numFmtId="0" fontId="5" fillId="0" borderId="5" xfId="1" applyNumberFormat="1" applyFont="1" applyFill="1" applyBorder="1" applyAlignment="1">
      <alignment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 8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197"/>
  <sheetViews>
    <sheetView zoomScale="80" zoomScaleNormal="80" zoomScaleSheetLayoutView="90" zoomScalePageLayoutView="70" workbookViewId="0">
      <pane ySplit="6" topLeftCell="A178" activePane="bottomLeft" state="frozen"/>
      <selection pane="bottomLeft" activeCell="I3" sqref="I3:M3"/>
    </sheetView>
  </sheetViews>
  <sheetFormatPr defaultRowHeight="18.75" outlineLevelRow="1" x14ac:dyDescent="0.3"/>
  <cols>
    <col min="1" max="1" width="7.140625" style="51" customWidth="1"/>
    <col min="2" max="2" width="63.42578125" style="18" customWidth="1"/>
    <col min="3" max="3" width="20" style="18" customWidth="1"/>
    <col min="4" max="4" width="8.5703125" style="51" customWidth="1"/>
    <col min="5" max="5" width="8.5703125" style="18" customWidth="1"/>
    <col min="6" max="6" width="15.7109375" style="18" customWidth="1"/>
    <col min="7" max="7" width="8.5703125" style="18" customWidth="1"/>
    <col min="8" max="9" width="17" style="18" customWidth="1"/>
    <col min="10" max="12" width="17.140625" style="18" customWidth="1"/>
    <col min="13" max="13" width="26.7109375" style="7" customWidth="1"/>
    <col min="14" max="14" width="0.140625" style="7" hidden="1" customWidth="1"/>
    <col min="15" max="15" width="21" style="7" customWidth="1"/>
    <col min="16" max="16" width="21.140625" style="7" customWidth="1"/>
    <col min="17" max="18" width="9.140625" style="7"/>
    <col min="19" max="19" width="23.140625" style="7" customWidth="1"/>
    <col min="20" max="16384" width="9.140625" style="7"/>
  </cols>
  <sheetData>
    <row r="1" spans="1:16" ht="15" customHeight="1" x14ac:dyDescent="0.3">
      <c r="A1" s="49"/>
      <c r="B1" s="37"/>
      <c r="C1" s="37"/>
      <c r="D1" s="49"/>
      <c r="E1" s="37"/>
      <c r="F1" s="37"/>
      <c r="G1" s="37"/>
      <c r="H1" s="37"/>
      <c r="I1" s="178"/>
      <c r="J1" s="178"/>
      <c r="K1" s="178"/>
      <c r="L1" s="178"/>
      <c r="M1" s="178"/>
    </row>
    <row r="2" spans="1:16" ht="75" customHeight="1" x14ac:dyDescent="0.3">
      <c r="A2" s="49"/>
      <c r="B2" s="37"/>
      <c r="C2" s="37"/>
      <c r="D2" s="49"/>
      <c r="E2" s="37"/>
      <c r="F2" s="37"/>
      <c r="G2" s="37"/>
      <c r="H2" s="37"/>
      <c r="I2" s="178" t="s">
        <v>206</v>
      </c>
      <c r="J2" s="178"/>
      <c r="K2" s="178"/>
      <c r="L2" s="178"/>
      <c r="M2" s="178"/>
    </row>
    <row r="3" spans="1:16" s="14" customFormat="1" ht="75" customHeight="1" x14ac:dyDescent="0.3">
      <c r="A3" s="50"/>
      <c r="B3" s="63"/>
      <c r="C3" s="39"/>
      <c r="D3" s="50"/>
      <c r="E3" s="39"/>
      <c r="F3" s="39"/>
      <c r="G3" s="39"/>
      <c r="H3" s="55"/>
      <c r="I3" s="179" t="s">
        <v>70</v>
      </c>
      <c r="J3" s="179"/>
      <c r="K3" s="179"/>
      <c r="L3" s="179"/>
      <c r="M3" s="179"/>
      <c r="N3" s="13"/>
      <c r="O3" s="13"/>
      <c r="P3" s="13"/>
    </row>
    <row r="4" spans="1:16" s="14" customFormat="1" ht="30" customHeight="1" x14ac:dyDescent="0.3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</row>
    <row r="5" spans="1:16" s="14" customFormat="1" ht="30.75" customHeight="1" x14ac:dyDescent="0.3">
      <c r="A5" s="167" t="s">
        <v>1</v>
      </c>
      <c r="B5" s="153" t="s">
        <v>2</v>
      </c>
      <c r="C5" s="167" t="s">
        <v>3</v>
      </c>
      <c r="D5" s="167" t="s">
        <v>4</v>
      </c>
      <c r="E5" s="167"/>
      <c r="F5" s="167"/>
      <c r="G5" s="167"/>
      <c r="H5" s="167" t="s">
        <v>5</v>
      </c>
      <c r="I5" s="167"/>
      <c r="J5" s="167"/>
      <c r="K5" s="167"/>
      <c r="L5" s="167"/>
      <c r="M5" s="153" t="s">
        <v>6</v>
      </c>
    </row>
    <row r="6" spans="1:16" s="14" customFormat="1" ht="87.75" customHeight="1" x14ac:dyDescent="0.3">
      <c r="A6" s="167"/>
      <c r="B6" s="155"/>
      <c r="C6" s="167"/>
      <c r="D6" s="124" t="s">
        <v>3</v>
      </c>
      <c r="E6" s="123" t="s">
        <v>7</v>
      </c>
      <c r="F6" s="123" t="s">
        <v>8</v>
      </c>
      <c r="G6" s="123" t="s">
        <v>9</v>
      </c>
      <c r="H6" s="123">
        <v>2019</v>
      </c>
      <c r="I6" s="126">
        <v>2020</v>
      </c>
      <c r="J6" s="123">
        <v>2021</v>
      </c>
      <c r="K6" s="123">
        <v>2022</v>
      </c>
      <c r="L6" s="123" t="s">
        <v>10</v>
      </c>
      <c r="M6" s="155"/>
    </row>
    <row r="7" spans="1:16" ht="21.75" customHeight="1" x14ac:dyDescent="0.3">
      <c r="A7" s="160" t="s">
        <v>23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6" ht="18.75" customHeight="1" x14ac:dyDescent="0.3">
      <c r="A8" s="173" t="s">
        <v>71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6" ht="24" customHeight="1" x14ac:dyDescent="0.3">
      <c r="A9" s="174" t="s">
        <v>24</v>
      </c>
      <c r="B9" s="175" t="s">
        <v>54</v>
      </c>
      <c r="C9" s="167" t="s">
        <v>11</v>
      </c>
      <c r="D9" s="143" t="s">
        <v>17</v>
      </c>
      <c r="E9" s="143" t="s">
        <v>21</v>
      </c>
      <c r="F9" s="143" t="s">
        <v>28</v>
      </c>
      <c r="G9" s="140"/>
      <c r="H9" s="56">
        <f>H10+H11+H12+H14+H13</f>
        <v>53748.1</v>
      </c>
      <c r="I9" s="56">
        <f>I10+I11+I12+I14+I13</f>
        <v>62019.8</v>
      </c>
      <c r="J9" s="56">
        <f>J10+J11+J12+J14+J13</f>
        <v>55271.4</v>
      </c>
      <c r="K9" s="56">
        <f>K10+K11+K12+K14+K13</f>
        <v>55271.4</v>
      </c>
      <c r="L9" s="56">
        <f>H9+I9+J9+K9</f>
        <v>226310.7</v>
      </c>
      <c r="M9" s="142"/>
    </row>
    <row r="10" spans="1:16" ht="24" customHeight="1" x14ac:dyDescent="0.3">
      <c r="A10" s="174"/>
      <c r="B10" s="176"/>
      <c r="C10" s="167"/>
      <c r="D10" s="143" t="s">
        <v>17</v>
      </c>
      <c r="E10" s="143" t="s">
        <v>21</v>
      </c>
      <c r="F10" s="143" t="s">
        <v>28</v>
      </c>
      <c r="G10" s="140">
        <v>111</v>
      </c>
      <c r="H10" s="56">
        <v>11184</v>
      </c>
      <c r="I10" s="56">
        <v>2156.6999999999998</v>
      </c>
      <c r="J10" s="56">
        <v>4200</v>
      </c>
      <c r="K10" s="56">
        <v>4200</v>
      </c>
      <c r="L10" s="56">
        <f t="shared" ref="L10:L51" si="0">H10+I10+J10+K10</f>
        <v>21740.7</v>
      </c>
      <c r="M10" s="142"/>
    </row>
    <row r="11" spans="1:16" ht="25.5" customHeight="1" x14ac:dyDescent="0.3">
      <c r="A11" s="174"/>
      <c r="B11" s="176"/>
      <c r="C11" s="167"/>
      <c r="D11" s="143" t="s">
        <v>17</v>
      </c>
      <c r="E11" s="143" t="s">
        <v>21</v>
      </c>
      <c r="F11" s="143" t="s">
        <v>28</v>
      </c>
      <c r="G11" s="140">
        <v>119</v>
      </c>
      <c r="H11" s="56">
        <v>3295.1</v>
      </c>
      <c r="I11" s="56">
        <v>651.4</v>
      </c>
      <c r="J11" s="56">
        <v>1268.4000000000001</v>
      </c>
      <c r="K11" s="56">
        <v>1268.4000000000001</v>
      </c>
      <c r="L11" s="56">
        <f t="shared" si="0"/>
        <v>6483.3</v>
      </c>
      <c r="M11" s="70"/>
    </row>
    <row r="12" spans="1:16" ht="24.75" customHeight="1" x14ac:dyDescent="0.3">
      <c r="A12" s="174"/>
      <c r="B12" s="176"/>
      <c r="C12" s="167"/>
      <c r="D12" s="143" t="s">
        <v>17</v>
      </c>
      <c r="E12" s="143" t="s">
        <v>21</v>
      </c>
      <c r="F12" s="143" t="s">
        <v>28</v>
      </c>
      <c r="G12" s="140">
        <v>244</v>
      </c>
      <c r="H12" s="56">
        <v>383.7</v>
      </c>
      <c r="I12" s="56">
        <v>17.8</v>
      </c>
      <c r="J12" s="56">
        <v>150</v>
      </c>
      <c r="K12" s="56">
        <v>150</v>
      </c>
      <c r="L12" s="56">
        <f t="shared" si="0"/>
        <v>701.5</v>
      </c>
      <c r="M12" s="142"/>
    </row>
    <row r="13" spans="1:16" ht="21" customHeight="1" x14ac:dyDescent="0.3">
      <c r="A13" s="174"/>
      <c r="B13" s="176"/>
      <c r="C13" s="167"/>
      <c r="D13" s="143" t="s">
        <v>17</v>
      </c>
      <c r="E13" s="143" t="s">
        <v>21</v>
      </c>
      <c r="F13" s="143" t="s">
        <v>28</v>
      </c>
      <c r="G13" s="140">
        <v>611</v>
      </c>
      <c r="H13" s="56">
        <v>38813.5</v>
      </c>
      <c r="I13" s="56">
        <v>59193.9</v>
      </c>
      <c r="J13" s="56">
        <v>49653</v>
      </c>
      <c r="K13" s="56">
        <v>49653</v>
      </c>
      <c r="L13" s="56">
        <f t="shared" ref="L13" si="1">H13+I13+J13+K13</f>
        <v>197313.4</v>
      </c>
      <c r="M13" s="142"/>
    </row>
    <row r="14" spans="1:16" ht="20.25" customHeight="1" x14ac:dyDescent="0.3">
      <c r="A14" s="174"/>
      <c r="B14" s="177"/>
      <c r="C14" s="167"/>
      <c r="D14" s="143" t="s">
        <v>17</v>
      </c>
      <c r="E14" s="143" t="s">
        <v>21</v>
      </c>
      <c r="F14" s="143" t="s">
        <v>28</v>
      </c>
      <c r="G14" s="140">
        <v>612</v>
      </c>
      <c r="H14" s="56">
        <v>71.8</v>
      </c>
      <c r="I14" s="56">
        <v>0</v>
      </c>
      <c r="J14" s="56">
        <v>0</v>
      </c>
      <c r="K14" s="56">
        <v>0</v>
      </c>
      <c r="L14" s="56">
        <f t="shared" si="0"/>
        <v>71.8</v>
      </c>
      <c r="M14" s="142"/>
    </row>
    <row r="15" spans="1:16" ht="27.95" hidden="1" customHeight="1" x14ac:dyDescent="0.3">
      <c r="A15" s="141"/>
      <c r="B15" s="52"/>
      <c r="C15" s="52"/>
      <c r="D15" s="137"/>
      <c r="E15" s="137"/>
      <c r="F15" s="52"/>
      <c r="G15" s="52"/>
      <c r="H15" s="135"/>
      <c r="I15" s="135"/>
      <c r="J15" s="135"/>
      <c r="K15" s="135"/>
      <c r="L15" s="56">
        <f t="shared" si="0"/>
        <v>0</v>
      </c>
      <c r="M15" s="44"/>
    </row>
    <row r="16" spans="1:16" ht="27.95" hidden="1" customHeight="1" x14ac:dyDescent="0.3">
      <c r="A16" s="141"/>
      <c r="B16" s="53"/>
      <c r="C16" s="53"/>
      <c r="D16" s="141"/>
      <c r="E16" s="141"/>
      <c r="F16" s="53"/>
      <c r="G16" s="53"/>
      <c r="H16" s="140"/>
      <c r="I16" s="140"/>
      <c r="J16" s="140"/>
      <c r="K16" s="140"/>
      <c r="L16" s="56">
        <f t="shared" si="0"/>
        <v>0</v>
      </c>
      <c r="M16" s="44"/>
    </row>
    <row r="17" spans="1:13" ht="32.1" customHeight="1" x14ac:dyDescent="0.3">
      <c r="A17" s="164" t="s">
        <v>25</v>
      </c>
      <c r="B17" s="170" t="s">
        <v>150</v>
      </c>
      <c r="C17" s="153" t="s">
        <v>11</v>
      </c>
      <c r="D17" s="143" t="s">
        <v>17</v>
      </c>
      <c r="E17" s="143" t="s">
        <v>21</v>
      </c>
      <c r="F17" s="143" t="s">
        <v>37</v>
      </c>
      <c r="G17" s="53"/>
      <c r="H17" s="56">
        <f>H18++H21+H22+H19+H20</f>
        <v>37241.1</v>
      </c>
      <c r="I17" s="56">
        <f>I18++I21+I22+I19+I20</f>
        <v>40579.599999999999</v>
      </c>
      <c r="J17" s="56">
        <f>J18++J21+J22+J19+J20</f>
        <v>39890.699999999997</v>
      </c>
      <c r="K17" s="56">
        <f>K18++K21+K22+K20+K19</f>
        <v>39890.699999999997</v>
      </c>
      <c r="L17" s="56">
        <f t="shared" si="0"/>
        <v>157602.1</v>
      </c>
      <c r="M17" s="44"/>
    </row>
    <row r="18" spans="1:13" ht="32.1" customHeight="1" x14ac:dyDescent="0.3">
      <c r="A18" s="165"/>
      <c r="B18" s="171"/>
      <c r="C18" s="154"/>
      <c r="D18" s="143" t="s">
        <v>17</v>
      </c>
      <c r="E18" s="143" t="s">
        <v>21</v>
      </c>
      <c r="F18" s="143" t="s">
        <v>37</v>
      </c>
      <c r="G18" s="53">
        <v>611</v>
      </c>
      <c r="H18" s="56">
        <v>24755.5</v>
      </c>
      <c r="I18" s="56">
        <v>38871.199999999997</v>
      </c>
      <c r="J18" s="56">
        <v>37702.699999999997</v>
      </c>
      <c r="K18" s="56">
        <v>37702.699999999997</v>
      </c>
      <c r="L18" s="56">
        <f t="shared" si="0"/>
        <v>139032.1</v>
      </c>
      <c r="M18" s="44"/>
    </row>
    <row r="19" spans="1:13" ht="32.1" customHeight="1" x14ac:dyDescent="0.3">
      <c r="A19" s="165"/>
      <c r="B19" s="171"/>
      <c r="C19" s="154"/>
      <c r="D19" s="143" t="s">
        <v>17</v>
      </c>
      <c r="E19" s="143" t="s">
        <v>21</v>
      </c>
      <c r="F19" s="143" t="s">
        <v>37</v>
      </c>
      <c r="G19" s="53">
        <v>323</v>
      </c>
      <c r="H19" s="56">
        <v>13.5</v>
      </c>
      <c r="I19" s="56">
        <v>0</v>
      </c>
      <c r="J19" s="56">
        <v>0</v>
      </c>
      <c r="K19" s="56">
        <v>0</v>
      </c>
      <c r="L19" s="56">
        <f t="shared" si="0"/>
        <v>13.5</v>
      </c>
      <c r="M19" s="44"/>
    </row>
    <row r="20" spans="1:13" ht="24.75" customHeight="1" x14ac:dyDescent="0.3">
      <c r="A20" s="165"/>
      <c r="B20" s="171"/>
      <c r="C20" s="154"/>
      <c r="D20" s="143" t="s">
        <v>17</v>
      </c>
      <c r="E20" s="143" t="s">
        <v>21</v>
      </c>
      <c r="F20" s="143" t="s">
        <v>37</v>
      </c>
      <c r="G20" s="53">
        <v>853</v>
      </c>
      <c r="H20" s="56">
        <v>6</v>
      </c>
      <c r="I20" s="56">
        <v>0</v>
      </c>
      <c r="J20" s="56">
        <v>0</v>
      </c>
      <c r="K20" s="56">
        <v>0</v>
      </c>
      <c r="L20" s="56">
        <f t="shared" si="0"/>
        <v>6</v>
      </c>
      <c r="M20" s="44"/>
    </row>
    <row r="21" spans="1:13" ht="33.75" customHeight="1" x14ac:dyDescent="0.3">
      <c r="A21" s="165"/>
      <c r="B21" s="171"/>
      <c r="C21" s="154"/>
      <c r="D21" s="143" t="s">
        <v>17</v>
      </c>
      <c r="E21" s="143" t="s">
        <v>21</v>
      </c>
      <c r="F21" s="143" t="s">
        <v>37</v>
      </c>
      <c r="G21" s="53">
        <v>111</v>
      </c>
      <c r="H21" s="56">
        <v>9555.2000000000007</v>
      </c>
      <c r="I21" s="56">
        <v>1312.1</v>
      </c>
      <c r="J21" s="56">
        <v>1680</v>
      </c>
      <c r="K21" s="56">
        <v>1680</v>
      </c>
      <c r="L21" s="56">
        <f t="shared" si="0"/>
        <v>14227.3</v>
      </c>
      <c r="M21" s="44"/>
    </row>
    <row r="22" spans="1:13" ht="32.1" customHeight="1" x14ac:dyDescent="0.3">
      <c r="A22" s="166"/>
      <c r="B22" s="172"/>
      <c r="C22" s="155"/>
      <c r="D22" s="143" t="s">
        <v>17</v>
      </c>
      <c r="E22" s="143" t="s">
        <v>21</v>
      </c>
      <c r="F22" s="143" t="s">
        <v>37</v>
      </c>
      <c r="G22" s="53">
        <v>119</v>
      </c>
      <c r="H22" s="56">
        <v>2910.9</v>
      </c>
      <c r="I22" s="56">
        <v>396.3</v>
      </c>
      <c r="J22" s="56">
        <v>508</v>
      </c>
      <c r="K22" s="56">
        <v>508</v>
      </c>
      <c r="L22" s="56">
        <f t="shared" si="0"/>
        <v>4323.2</v>
      </c>
      <c r="M22" s="44"/>
    </row>
    <row r="23" spans="1:13" ht="21" customHeight="1" x14ac:dyDescent="0.3">
      <c r="A23" s="164" t="s">
        <v>40</v>
      </c>
      <c r="B23" s="153" t="s">
        <v>55</v>
      </c>
      <c r="C23" s="167" t="s">
        <v>11</v>
      </c>
      <c r="D23" s="141" t="s">
        <v>17</v>
      </c>
      <c r="E23" s="141" t="s">
        <v>21</v>
      </c>
      <c r="F23" s="143" t="s">
        <v>29</v>
      </c>
      <c r="G23" s="140"/>
      <c r="H23" s="92">
        <f>H24+H25+H26+H28+H27</f>
        <v>22503.200000000001</v>
      </c>
      <c r="I23" s="92">
        <f>I24+I25+I26+I28+I27</f>
        <v>2342</v>
      </c>
      <c r="J23" s="92">
        <f t="shared" ref="J23:L23" si="2">J24+J25+J26+J28</f>
        <v>7099.9</v>
      </c>
      <c r="K23" s="92">
        <f t="shared" si="2"/>
        <v>7099.9</v>
      </c>
      <c r="L23" s="92">
        <f t="shared" si="2"/>
        <v>39044.5</v>
      </c>
      <c r="M23" s="46"/>
    </row>
    <row r="24" spans="1:13" ht="20.25" customHeight="1" x14ac:dyDescent="0.3">
      <c r="A24" s="165"/>
      <c r="B24" s="154"/>
      <c r="C24" s="167"/>
      <c r="D24" s="143" t="s">
        <v>17</v>
      </c>
      <c r="E24" s="143" t="s">
        <v>21</v>
      </c>
      <c r="F24" s="143" t="s">
        <v>29</v>
      </c>
      <c r="G24" s="140">
        <v>111</v>
      </c>
      <c r="H24" s="93">
        <v>9509.1</v>
      </c>
      <c r="I24" s="93">
        <v>998.3</v>
      </c>
      <c r="J24" s="93">
        <v>2328.1999999999998</v>
      </c>
      <c r="K24" s="93">
        <v>2328.1999999999998</v>
      </c>
      <c r="L24" s="56">
        <f t="shared" si="0"/>
        <v>15163.8</v>
      </c>
      <c r="M24" s="44"/>
    </row>
    <row r="25" spans="1:13" ht="21" customHeight="1" x14ac:dyDescent="0.3">
      <c r="A25" s="165"/>
      <c r="B25" s="154"/>
      <c r="C25" s="167"/>
      <c r="D25" s="143" t="s">
        <v>17</v>
      </c>
      <c r="E25" s="143" t="s">
        <v>21</v>
      </c>
      <c r="F25" s="143" t="s">
        <v>29</v>
      </c>
      <c r="G25" s="140">
        <v>119</v>
      </c>
      <c r="H25" s="93">
        <v>2877.8</v>
      </c>
      <c r="I25" s="93">
        <v>301.5</v>
      </c>
      <c r="J25" s="93">
        <v>701.6</v>
      </c>
      <c r="K25" s="93">
        <v>701.6</v>
      </c>
      <c r="L25" s="56">
        <f t="shared" si="0"/>
        <v>4582.5</v>
      </c>
      <c r="M25" s="44"/>
    </row>
    <row r="26" spans="1:13" ht="25.5" customHeight="1" x14ac:dyDescent="0.3">
      <c r="A26" s="165"/>
      <c r="B26" s="154"/>
      <c r="C26" s="167"/>
      <c r="D26" s="143" t="s">
        <v>17</v>
      </c>
      <c r="E26" s="143" t="s">
        <v>21</v>
      </c>
      <c r="F26" s="143" t="s">
        <v>29</v>
      </c>
      <c r="G26" s="140">
        <v>244</v>
      </c>
      <c r="H26" s="93">
        <v>9904.5</v>
      </c>
      <c r="I26" s="93">
        <v>1042.2</v>
      </c>
      <c r="J26" s="93">
        <v>4070.1</v>
      </c>
      <c r="K26" s="93">
        <v>4070.1</v>
      </c>
      <c r="L26" s="56">
        <f t="shared" si="0"/>
        <v>19086.900000000001</v>
      </c>
      <c r="M26" s="44"/>
    </row>
    <row r="27" spans="1:13" ht="24.95" customHeight="1" x14ac:dyDescent="0.3">
      <c r="A27" s="165"/>
      <c r="B27" s="154"/>
      <c r="C27" s="167"/>
      <c r="D27" s="143" t="s">
        <v>17</v>
      </c>
      <c r="E27" s="143" t="s">
        <v>21</v>
      </c>
      <c r="F27" s="143" t="s">
        <v>29</v>
      </c>
      <c r="G27" s="140">
        <v>852</v>
      </c>
      <c r="H27" s="93">
        <v>0.5</v>
      </c>
      <c r="I27" s="93">
        <v>0</v>
      </c>
      <c r="J27" s="93">
        <v>0</v>
      </c>
      <c r="K27" s="93">
        <v>0</v>
      </c>
      <c r="L27" s="56">
        <f t="shared" si="0"/>
        <v>0.5</v>
      </c>
      <c r="M27" s="44"/>
    </row>
    <row r="28" spans="1:13" ht="24.95" customHeight="1" x14ac:dyDescent="0.3">
      <c r="A28" s="165"/>
      <c r="B28" s="154"/>
      <c r="C28" s="167"/>
      <c r="D28" s="141" t="s">
        <v>17</v>
      </c>
      <c r="E28" s="141" t="s">
        <v>21</v>
      </c>
      <c r="F28" s="143" t="s">
        <v>29</v>
      </c>
      <c r="G28" s="140">
        <v>853</v>
      </c>
      <c r="H28" s="93">
        <v>211.3</v>
      </c>
      <c r="I28" s="93">
        <v>0</v>
      </c>
      <c r="J28" s="93">
        <v>0</v>
      </c>
      <c r="K28" s="93">
        <v>0</v>
      </c>
      <c r="L28" s="56">
        <f t="shared" si="0"/>
        <v>211.3</v>
      </c>
      <c r="M28" s="44"/>
    </row>
    <row r="29" spans="1:13" ht="98.25" customHeight="1" x14ac:dyDescent="0.3">
      <c r="A29" s="141" t="s">
        <v>44</v>
      </c>
      <c r="B29" s="140" t="s">
        <v>56</v>
      </c>
      <c r="C29" s="140" t="s">
        <v>11</v>
      </c>
      <c r="D29" s="143" t="s">
        <v>17</v>
      </c>
      <c r="E29" s="143" t="s">
        <v>21</v>
      </c>
      <c r="F29" s="143" t="s">
        <v>49</v>
      </c>
      <c r="G29" s="140">
        <v>611</v>
      </c>
      <c r="H29" s="93">
        <v>20955.8</v>
      </c>
      <c r="I29" s="93">
        <v>41063.599999999999</v>
      </c>
      <c r="J29" s="93">
        <v>39320.9</v>
      </c>
      <c r="K29" s="93">
        <v>39320.9</v>
      </c>
      <c r="L29" s="56">
        <f t="shared" si="0"/>
        <v>140661.20000000001</v>
      </c>
      <c r="M29" s="44"/>
    </row>
    <row r="30" spans="1:13" ht="99" customHeight="1" x14ac:dyDescent="0.3">
      <c r="A30" s="137" t="s">
        <v>106</v>
      </c>
      <c r="B30" s="140" t="s">
        <v>151</v>
      </c>
      <c r="C30" s="135" t="s">
        <v>11</v>
      </c>
      <c r="D30" s="143" t="s">
        <v>17</v>
      </c>
      <c r="E30" s="143" t="s">
        <v>21</v>
      </c>
      <c r="F30" s="143" t="s">
        <v>50</v>
      </c>
      <c r="G30" s="140">
        <v>611</v>
      </c>
      <c r="H30" s="93">
        <v>17371.3</v>
      </c>
      <c r="I30" s="93">
        <v>21739.5</v>
      </c>
      <c r="J30" s="93">
        <v>22855.200000000001</v>
      </c>
      <c r="K30" s="93">
        <v>22855.200000000001</v>
      </c>
      <c r="L30" s="56">
        <f t="shared" si="0"/>
        <v>84821.2</v>
      </c>
      <c r="M30" s="44"/>
    </row>
    <row r="31" spans="1:13" ht="56.25" hidden="1" customHeight="1" x14ac:dyDescent="0.3">
      <c r="A31" s="164" t="s">
        <v>104</v>
      </c>
      <c r="B31" s="153" t="s">
        <v>57</v>
      </c>
      <c r="C31" s="153" t="s">
        <v>11</v>
      </c>
      <c r="D31" s="141" t="s">
        <v>17</v>
      </c>
      <c r="E31" s="141" t="s">
        <v>21</v>
      </c>
      <c r="F31" s="143" t="s">
        <v>30</v>
      </c>
      <c r="G31" s="140"/>
      <c r="H31" s="93">
        <f t="shared" ref="H31:K31" si="3">H32</f>
        <v>0</v>
      </c>
      <c r="I31" s="93">
        <f t="shared" si="3"/>
        <v>0</v>
      </c>
      <c r="J31" s="93">
        <f t="shared" si="3"/>
        <v>0</v>
      </c>
      <c r="K31" s="93">
        <f t="shared" si="3"/>
        <v>0</v>
      </c>
      <c r="L31" s="56">
        <f t="shared" si="0"/>
        <v>0</v>
      </c>
      <c r="M31" s="142"/>
    </row>
    <row r="32" spans="1:13" ht="48" hidden="1" customHeight="1" x14ac:dyDescent="0.3">
      <c r="A32" s="165"/>
      <c r="B32" s="154"/>
      <c r="C32" s="154"/>
      <c r="D32" s="143" t="s">
        <v>17</v>
      </c>
      <c r="E32" s="143" t="s">
        <v>21</v>
      </c>
      <c r="F32" s="143" t="s">
        <v>30</v>
      </c>
      <c r="G32" s="140">
        <v>111</v>
      </c>
      <c r="H32" s="94">
        <v>0</v>
      </c>
      <c r="I32" s="94">
        <v>0</v>
      </c>
      <c r="J32" s="94">
        <v>0</v>
      </c>
      <c r="K32" s="94">
        <v>0</v>
      </c>
      <c r="L32" s="56">
        <f t="shared" si="0"/>
        <v>0</v>
      </c>
      <c r="M32" s="142"/>
    </row>
    <row r="33" spans="1:19" ht="61.5" customHeight="1" x14ac:dyDescent="0.3">
      <c r="A33" s="174" t="s">
        <v>104</v>
      </c>
      <c r="B33" s="189" t="s">
        <v>47</v>
      </c>
      <c r="C33" s="167" t="s">
        <v>11</v>
      </c>
      <c r="D33" s="143" t="s">
        <v>17</v>
      </c>
      <c r="E33" s="143">
        <v>1003</v>
      </c>
      <c r="F33" s="143" t="s">
        <v>33</v>
      </c>
      <c r="G33" s="140"/>
      <c r="H33" s="57">
        <f>H34+H35</f>
        <v>114.3</v>
      </c>
      <c r="I33" s="57">
        <f>I34+I35</f>
        <v>194.4</v>
      </c>
      <c r="J33" s="57">
        <f t="shared" ref="J33" si="4">J34+J35</f>
        <v>194.4</v>
      </c>
      <c r="K33" s="57">
        <f t="shared" ref="K33" si="5">K34+K35</f>
        <v>194.4</v>
      </c>
      <c r="L33" s="56">
        <f t="shared" si="0"/>
        <v>697.5</v>
      </c>
      <c r="M33" s="142"/>
    </row>
    <row r="34" spans="1:19" ht="63" customHeight="1" x14ac:dyDescent="0.3">
      <c r="A34" s="174"/>
      <c r="B34" s="189"/>
      <c r="C34" s="167"/>
      <c r="D34" s="143" t="s">
        <v>17</v>
      </c>
      <c r="E34" s="143">
        <v>1003</v>
      </c>
      <c r="F34" s="143" t="s">
        <v>33</v>
      </c>
      <c r="G34" s="140">
        <v>612</v>
      </c>
      <c r="H34" s="57">
        <v>72.599999999999994</v>
      </c>
      <c r="I34" s="57">
        <v>185.2</v>
      </c>
      <c r="J34" s="57">
        <v>169.8</v>
      </c>
      <c r="K34" s="57">
        <v>169.8</v>
      </c>
      <c r="L34" s="56">
        <f t="shared" si="0"/>
        <v>597.4</v>
      </c>
      <c r="M34" s="142"/>
    </row>
    <row r="35" spans="1:19" ht="64.5" customHeight="1" x14ac:dyDescent="0.3">
      <c r="A35" s="174"/>
      <c r="B35" s="189"/>
      <c r="C35" s="167"/>
      <c r="D35" s="143" t="s">
        <v>17</v>
      </c>
      <c r="E35" s="143">
        <v>1003</v>
      </c>
      <c r="F35" s="143" t="s">
        <v>33</v>
      </c>
      <c r="G35" s="140">
        <v>244</v>
      </c>
      <c r="H35" s="57">
        <v>41.7</v>
      </c>
      <c r="I35" s="57">
        <v>9.1999999999999993</v>
      </c>
      <c r="J35" s="57">
        <v>24.6</v>
      </c>
      <c r="K35" s="57">
        <v>24.6</v>
      </c>
      <c r="L35" s="56">
        <f t="shared" si="0"/>
        <v>100.1</v>
      </c>
      <c r="M35" s="142"/>
    </row>
    <row r="36" spans="1:19" ht="34.5" customHeight="1" x14ac:dyDescent="0.3">
      <c r="A36" s="174" t="s">
        <v>103</v>
      </c>
      <c r="B36" s="153" t="s">
        <v>73</v>
      </c>
      <c r="C36" s="153" t="s">
        <v>11</v>
      </c>
      <c r="D36" s="143" t="s">
        <v>17</v>
      </c>
      <c r="E36" s="143" t="s">
        <v>27</v>
      </c>
      <c r="F36" s="143" t="s">
        <v>34</v>
      </c>
      <c r="G36" s="140"/>
      <c r="H36" s="57">
        <f>H37+H38</f>
        <v>468.6</v>
      </c>
      <c r="I36" s="57">
        <f>I37+I38</f>
        <v>403.9</v>
      </c>
      <c r="J36" s="57">
        <f t="shared" ref="J36" si="6">J37+J38</f>
        <v>403.9</v>
      </c>
      <c r="K36" s="57">
        <f t="shared" ref="K36" si="7">K37+K38</f>
        <v>403.9</v>
      </c>
      <c r="L36" s="56">
        <f t="shared" si="0"/>
        <v>1680.3</v>
      </c>
      <c r="M36" s="142"/>
    </row>
    <row r="37" spans="1:19" ht="30" customHeight="1" x14ac:dyDescent="0.3">
      <c r="A37" s="174"/>
      <c r="B37" s="154"/>
      <c r="C37" s="154"/>
      <c r="D37" s="143" t="s">
        <v>17</v>
      </c>
      <c r="E37" s="143">
        <v>1004</v>
      </c>
      <c r="F37" s="143" t="s">
        <v>34</v>
      </c>
      <c r="G37" s="140">
        <v>320</v>
      </c>
      <c r="H37" s="57">
        <v>464</v>
      </c>
      <c r="I37" s="57">
        <v>399.9</v>
      </c>
      <c r="J37" s="57">
        <v>399.9</v>
      </c>
      <c r="K37" s="57">
        <v>399.9</v>
      </c>
      <c r="L37" s="56">
        <f t="shared" si="0"/>
        <v>1663.7</v>
      </c>
      <c r="M37" s="142"/>
    </row>
    <row r="38" spans="1:19" ht="39" customHeight="1" x14ac:dyDescent="0.3">
      <c r="A38" s="174"/>
      <c r="B38" s="155"/>
      <c r="C38" s="155"/>
      <c r="D38" s="143" t="s">
        <v>17</v>
      </c>
      <c r="E38" s="143">
        <v>1004</v>
      </c>
      <c r="F38" s="143" t="s">
        <v>34</v>
      </c>
      <c r="G38" s="140">
        <v>244</v>
      </c>
      <c r="H38" s="57">
        <v>4.5999999999999996</v>
      </c>
      <c r="I38" s="57">
        <v>4</v>
      </c>
      <c r="J38" s="57">
        <v>4</v>
      </c>
      <c r="K38" s="57">
        <v>4</v>
      </c>
      <c r="L38" s="56">
        <f t="shared" si="0"/>
        <v>16.600000000000001</v>
      </c>
      <c r="M38" s="142"/>
      <c r="P38" s="20"/>
      <c r="Q38" s="20"/>
      <c r="R38" s="20"/>
      <c r="S38" s="20"/>
    </row>
    <row r="39" spans="1:19" ht="36.75" customHeight="1" x14ac:dyDescent="0.3">
      <c r="A39" s="164" t="s">
        <v>99</v>
      </c>
      <c r="B39" s="153" t="s">
        <v>152</v>
      </c>
      <c r="C39" s="153" t="s">
        <v>11</v>
      </c>
      <c r="D39" s="143" t="s">
        <v>17</v>
      </c>
      <c r="E39" s="143" t="s">
        <v>21</v>
      </c>
      <c r="F39" s="143" t="s">
        <v>65</v>
      </c>
      <c r="G39" s="140"/>
      <c r="H39" s="57">
        <f>H40+H41+H42</f>
        <v>15584.4</v>
      </c>
      <c r="I39" s="57">
        <f>I40+I41+I42</f>
        <v>0</v>
      </c>
      <c r="J39" s="57">
        <f t="shared" ref="J39:K39" si="8">J40+J41+J42</f>
        <v>0</v>
      </c>
      <c r="K39" s="57">
        <f t="shared" si="8"/>
        <v>0</v>
      </c>
      <c r="L39" s="56">
        <f t="shared" si="0"/>
        <v>15584.4</v>
      </c>
      <c r="M39" s="42"/>
      <c r="P39" s="20"/>
      <c r="Q39" s="20"/>
      <c r="R39" s="20"/>
      <c r="S39" s="20"/>
    </row>
    <row r="40" spans="1:19" ht="42" customHeight="1" x14ac:dyDescent="0.3">
      <c r="A40" s="165"/>
      <c r="B40" s="154"/>
      <c r="C40" s="154"/>
      <c r="D40" s="143" t="s">
        <v>17</v>
      </c>
      <c r="E40" s="143" t="s">
        <v>21</v>
      </c>
      <c r="F40" s="143" t="s">
        <v>65</v>
      </c>
      <c r="G40" s="140">
        <v>111</v>
      </c>
      <c r="H40" s="57">
        <v>3455.7</v>
      </c>
      <c r="I40" s="57">
        <v>0</v>
      </c>
      <c r="J40" s="57">
        <v>0</v>
      </c>
      <c r="K40" s="57">
        <v>0</v>
      </c>
      <c r="L40" s="56">
        <f t="shared" si="0"/>
        <v>3455.7</v>
      </c>
      <c r="M40" s="142"/>
      <c r="P40" s="20"/>
      <c r="Q40" s="20"/>
      <c r="R40" s="20"/>
      <c r="S40" s="20"/>
    </row>
    <row r="41" spans="1:19" ht="31.5" customHeight="1" x14ac:dyDescent="0.3">
      <c r="A41" s="165"/>
      <c r="B41" s="154"/>
      <c r="C41" s="154"/>
      <c r="D41" s="143" t="s">
        <v>17</v>
      </c>
      <c r="E41" s="143" t="s">
        <v>21</v>
      </c>
      <c r="F41" s="143" t="s">
        <v>65</v>
      </c>
      <c r="G41" s="140">
        <v>119</v>
      </c>
      <c r="H41" s="57">
        <v>1037.5999999999999</v>
      </c>
      <c r="I41" s="57">
        <v>0</v>
      </c>
      <c r="J41" s="57">
        <v>0</v>
      </c>
      <c r="K41" s="57">
        <v>0</v>
      </c>
      <c r="L41" s="56">
        <f t="shared" si="0"/>
        <v>1037.5999999999999</v>
      </c>
      <c r="M41" s="142"/>
      <c r="P41" s="20"/>
      <c r="Q41" s="20"/>
      <c r="R41" s="20"/>
      <c r="S41" s="20"/>
    </row>
    <row r="42" spans="1:19" ht="32.25" customHeight="1" x14ac:dyDescent="0.3">
      <c r="A42" s="166"/>
      <c r="B42" s="155"/>
      <c r="C42" s="155"/>
      <c r="D42" s="143" t="s">
        <v>17</v>
      </c>
      <c r="E42" s="143" t="s">
        <v>21</v>
      </c>
      <c r="F42" s="143" t="s">
        <v>65</v>
      </c>
      <c r="G42" s="140">
        <v>611</v>
      </c>
      <c r="H42" s="57">
        <v>11091.1</v>
      </c>
      <c r="I42" s="57">
        <v>0</v>
      </c>
      <c r="J42" s="57">
        <v>0</v>
      </c>
      <c r="K42" s="57">
        <v>0</v>
      </c>
      <c r="L42" s="56">
        <f t="shared" si="0"/>
        <v>11091.1</v>
      </c>
      <c r="M42" s="42"/>
      <c r="P42" s="20"/>
      <c r="Q42" s="20"/>
      <c r="R42" s="20"/>
      <c r="S42" s="20"/>
    </row>
    <row r="43" spans="1:19" ht="28.5" customHeight="1" x14ac:dyDescent="0.3">
      <c r="A43" s="164" t="s">
        <v>95</v>
      </c>
      <c r="B43" s="153" t="s">
        <v>75</v>
      </c>
      <c r="C43" s="153" t="s">
        <v>11</v>
      </c>
      <c r="D43" s="143" t="s">
        <v>17</v>
      </c>
      <c r="E43" s="143" t="s">
        <v>21</v>
      </c>
      <c r="F43" s="143" t="s">
        <v>76</v>
      </c>
      <c r="G43" s="140"/>
      <c r="H43" s="57">
        <f t="shared" ref="H43" si="9">H44+H45</f>
        <v>5600.6</v>
      </c>
      <c r="I43" s="57">
        <f t="shared" ref="I43:K43" si="10">I44+I45</f>
        <v>0</v>
      </c>
      <c r="J43" s="57">
        <f t="shared" si="10"/>
        <v>0</v>
      </c>
      <c r="K43" s="57">
        <f t="shared" si="10"/>
        <v>0</v>
      </c>
      <c r="L43" s="56">
        <f t="shared" si="0"/>
        <v>5600.6</v>
      </c>
      <c r="M43" s="42"/>
      <c r="P43" s="20"/>
      <c r="Q43" s="20"/>
      <c r="R43" s="20"/>
      <c r="S43" s="20"/>
    </row>
    <row r="44" spans="1:19" ht="23.25" customHeight="1" x14ac:dyDescent="0.3">
      <c r="A44" s="165"/>
      <c r="B44" s="154"/>
      <c r="C44" s="154"/>
      <c r="D44" s="143" t="s">
        <v>17</v>
      </c>
      <c r="E44" s="143" t="s">
        <v>21</v>
      </c>
      <c r="F44" s="143" t="s">
        <v>76</v>
      </c>
      <c r="G44" s="140">
        <v>244</v>
      </c>
      <c r="H44" s="57">
        <v>805.5</v>
      </c>
      <c r="I44" s="57">
        <v>0</v>
      </c>
      <c r="J44" s="57">
        <v>0</v>
      </c>
      <c r="K44" s="57">
        <v>0</v>
      </c>
      <c r="L44" s="56">
        <f t="shared" si="0"/>
        <v>805.5</v>
      </c>
      <c r="M44" s="42"/>
      <c r="P44" s="20"/>
      <c r="Q44" s="20"/>
      <c r="R44" s="20"/>
      <c r="S44" s="20"/>
    </row>
    <row r="45" spans="1:19" ht="37.5" customHeight="1" x14ac:dyDescent="0.3">
      <c r="A45" s="166"/>
      <c r="B45" s="155"/>
      <c r="C45" s="155"/>
      <c r="D45" s="143" t="s">
        <v>17</v>
      </c>
      <c r="E45" s="143" t="s">
        <v>21</v>
      </c>
      <c r="F45" s="143" t="s">
        <v>76</v>
      </c>
      <c r="G45" s="140">
        <v>611</v>
      </c>
      <c r="H45" s="57">
        <v>4795.1000000000004</v>
      </c>
      <c r="I45" s="57">
        <v>0</v>
      </c>
      <c r="J45" s="57">
        <v>0</v>
      </c>
      <c r="K45" s="57">
        <v>0</v>
      </c>
      <c r="L45" s="56">
        <f t="shared" si="0"/>
        <v>4795.1000000000004</v>
      </c>
      <c r="M45" s="42"/>
      <c r="P45" s="20"/>
      <c r="Q45" s="20"/>
      <c r="R45" s="20"/>
      <c r="S45" s="20"/>
    </row>
    <row r="46" spans="1:19" ht="24.75" customHeight="1" x14ac:dyDescent="0.3">
      <c r="A46" s="164" t="s">
        <v>116</v>
      </c>
      <c r="B46" s="153" t="s">
        <v>211</v>
      </c>
      <c r="C46" s="153" t="s">
        <v>77</v>
      </c>
      <c r="D46" s="143" t="s">
        <v>17</v>
      </c>
      <c r="E46" s="143" t="s">
        <v>21</v>
      </c>
      <c r="F46" s="143" t="s">
        <v>210</v>
      </c>
      <c r="G46" s="140"/>
      <c r="H46" s="57">
        <f t="shared" ref="H46" si="11">H47+H48+H49</f>
        <v>0</v>
      </c>
      <c r="I46" s="57">
        <f t="shared" ref="I46:K46" si="12">I47+I48+I49</f>
        <v>3092.3</v>
      </c>
      <c r="J46" s="57">
        <f t="shared" si="12"/>
        <v>0</v>
      </c>
      <c r="K46" s="57">
        <f t="shared" si="12"/>
        <v>0</v>
      </c>
      <c r="L46" s="56">
        <f t="shared" si="0"/>
        <v>3092.3</v>
      </c>
      <c r="M46" s="42"/>
      <c r="P46" s="20"/>
      <c r="Q46" s="20"/>
      <c r="R46" s="20"/>
      <c r="S46" s="20"/>
    </row>
    <row r="47" spans="1:19" ht="24.75" customHeight="1" x14ac:dyDescent="0.3">
      <c r="A47" s="165"/>
      <c r="B47" s="154"/>
      <c r="C47" s="154"/>
      <c r="D47" s="143" t="s">
        <v>17</v>
      </c>
      <c r="E47" s="143" t="s">
        <v>21</v>
      </c>
      <c r="F47" s="143" t="s">
        <v>210</v>
      </c>
      <c r="G47" s="140">
        <v>111</v>
      </c>
      <c r="H47" s="57">
        <v>0</v>
      </c>
      <c r="I47" s="57">
        <v>94.3</v>
      </c>
      <c r="J47" s="57">
        <v>0</v>
      </c>
      <c r="K47" s="57">
        <v>0</v>
      </c>
      <c r="L47" s="56">
        <f t="shared" si="0"/>
        <v>94.3</v>
      </c>
      <c r="M47" s="42"/>
      <c r="P47" s="20"/>
      <c r="Q47" s="20"/>
      <c r="R47" s="20"/>
      <c r="S47" s="20"/>
    </row>
    <row r="48" spans="1:19" ht="25.5" customHeight="1" x14ac:dyDescent="0.3">
      <c r="A48" s="165"/>
      <c r="B48" s="154"/>
      <c r="C48" s="154"/>
      <c r="D48" s="143" t="s">
        <v>17</v>
      </c>
      <c r="E48" s="143" t="s">
        <v>21</v>
      </c>
      <c r="F48" s="143" t="s">
        <v>210</v>
      </c>
      <c r="G48" s="140">
        <v>119</v>
      </c>
      <c r="H48" s="57">
        <v>0</v>
      </c>
      <c r="I48" s="57">
        <v>28.5</v>
      </c>
      <c r="J48" s="57">
        <v>0</v>
      </c>
      <c r="K48" s="57">
        <v>0</v>
      </c>
      <c r="L48" s="56">
        <f t="shared" si="0"/>
        <v>28.5</v>
      </c>
      <c r="M48" s="42"/>
      <c r="P48" s="20"/>
      <c r="Q48" s="20"/>
      <c r="R48" s="20"/>
      <c r="S48" s="20"/>
    </row>
    <row r="49" spans="1:19" ht="30" customHeight="1" x14ac:dyDescent="0.3">
      <c r="A49" s="166"/>
      <c r="B49" s="155"/>
      <c r="C49" s="155"/>
      <c r="D49" s="143" t="s">
        <v>17</v>
      </c>
      <c r="E49" s="143" t="s">
        <v>21</v>
      </c>
      <c r="F49" s="143" t="s">
        <v>210</v>
      </c>
      <c r="G49" s="140">
        <v>611</v>
      </c>
      <c r="H49" s="57">
        <v>0</v>
      </c>
      <c r="I49" s="57">
        <v>2969.5</v>
      </c>
      <c r="J49" s="57">
        <v>0</v>
      </c>
      <c r="K49" s="57">
        <v>0</v>
      </c>
      <c r="L49" s="56">
        <f t="shared" si="0"/>
        <v>2969.5</v>
      </c>
      <c r="M49" s="42"/>
      <c r="P49" s="20"/>
      <c r="Q49" s="20"/>
      <c r="R49" s="20"/>
      <c r="S49" s="20"/>
    </row>
    <row r="50" spans="1:19" ht="102.75" customHeight="1" x14ac:dyDescent="0.3">
      <c r="A50" s="141" t="s">
        <v>117</v>
      </c>
      <c r="B50" s="135" t="s">
        <v>158</v>
      </c>
      <c r="C50" s="140" t="s">
        <v>11</v>
      </c>
      <c r="D50" s="143" t="s">
        <v>17</v>
      </c>
      <c r="E50" s="143" t="s">
        <v>21</v>
      </c>
      <c r="F50" s="143" t="s">
        <v>68</v>
      </c>
      <c r="G50" s="140">
        <v>244</v>
      </c>
      <c r="H50" s="57">
        <v>0</v>
      </c>
      <c r="I50" s="57">
        <v>0</v>
      </c>
      <c r="J50" s="57">
        <v>0</v>
      </c>
      <c r="K50" s="57">
        <v>0</v>
      </c>
      <c r="L50" s="57">
        <f t="shared" si="0"/>
        <v>0</v>
      </c>
      <c r="M50" s="42"/>
      <c r="P50" s="20"/>
      <c r="Q50" s="20"/>
      <c r="R50" s="20"/>
      <c r="S50" s="20"/>
    </row>
    <row r="51" spans="1:19" ht="99" customHeight="1" x14ac:dyDescent="0.3">
      <c r="A51" s="137" t="s">
        <v>118</v>
      </c>
      <c r="B51" s="135" t="s">
        <v>218</v>
      </c>
      <c r="C51" s="135" t="s">
        <v>11</v>
      </c>
      <c r="D51" s="143" t="s">
        <v>17</v>
      </c>
      <c r="E51" s="143" t="s">
        <v>21</v>
      </c>
      <c r="F51" s="143" t="s">
        <v>219</v>
      </c>
      <c r="G51" s="140">
        <v>611</v>
      </c>
      <c r="H51" s="57">
        <v>0</v>
      </c>
      <c r="I51" s="57">
        <v>67</v>
      </c>
      <c r="J51" s="57">
        <v>0</v>
      </c>
      <c r="K51" s="57">
        <v>0</v>
      </c>
      <c r="L51" s="56">
        <f t="shared" si="0"/>
        <v>67</v>
      </c>
      <c r="M51" s="42"/>
      <c r="P51" s="20"/>
      <c r="Q51" s="20"/>
      <c r="R51" s="20"/>
      <c r="S51" s="20"/>
    </row>
    <row r="52" spans="1:19" ht="27.75" customHeight="1" x14ac:dyDescent="0.3">
      <c r="A52" s="164" t="s">
        <v>119</v>
      </c>
      <c r="B52" s="153" t="s">
        <v>162</v>
      </c>
      <c r="C52" s="153" t="s">
        <v>11</v>
      </c>
      <c r="D52" s="143" t="s">
        <v>17</v>
      </c>
      <c r="E52" s="143" t="s">
        <v>21</v>
      </c>
      <c r="F52" s="143" t="s">
        <v>163</v>
      </c>
      <c r="G52" s="140"/>
      <c r="H52" s="57">
        <f>H53+H54</f>
        <v>331.9</v>
      </c>
      <c r="I52" s="57">
        <f>I53+I54</f>
        <v>0</v>
      </c>
      <c r="J52" s="57">
        <v>0</v>
      </c>
      <c r="K52" s="57">
        <v>0</v>
      </c>
      <c r="L52" s="56">
        <f t="shared" ref="L52:L54" si="13">H52+I52+J52+K52</f>
        <v>331.9</v>
      </c>
      <c r="M52" s="42"/>
      <c r="P52" s="20"/>
      <c r="Q52" s="20"/>
      <c r="R52" s="20"/>
      <c r="S52" s="20"/>
    </row>
    <row r="53" spans="1:19" ht="27" customHeight="1" x14ac:dyDescent="0.3">
      <c r="A53" s="165"/>
      <c r="B53" s="154"/>
      <c r="C53" s="154"/>
      <c r="D53" s="143" t="s">
        <v>17</v>
      </c>
      <c r="E53" s="143" t="s">
        <v>21</v>
      </c>
      <c r="F53" s="143" t="s">
        <v>163</v>
      </c>
      <c r="G53" s="140">
        <v>111</v>
      </c>
      <c r="H53" s="57">
        <v>21.6</v>
      </c>
      <c r="I53" s="57">
        <v>0</v>
      </c>
      <c r="J53" s="57">
        <v>0</v>
      </c>
      <c r="K53" s="57">
        <v>0</v>
      </c>
      <c r="L53" s="56">
        <f t="shared" si="13"/>
        <v>21.6</v>
      </c>
      <c r="M53" s="42"/>
      <c r="P53" s="20"/>
      <c r="Q53" s="20"/>
      <c r="R53" s="20"/>
      <c r="S53" s="20"/>
    </row>
    <row r="54" spans="1:19" ht="36" customHeight="1" x14ac:dyDescent="0.3">
      <c r="A54" s="166"/>
      <c r="B54" s="155"/>
      <c r="C54" s="155"/>
      <c r="D54" s="143" t="s">
        <v>17</v>
      </c>
      <c r="E54" s="143" t="s">
        <v>21</v>
      </c>
      <c r="F54" s="143" t="s">
        <v>163</v>
      </c>
      <c r="G54" s="140">
        <v>611</v>
      </c>
      <c r="H54" s="57">
        <v>310.3</v>
      </c>
      <c r="I54" s="57">
        <v>0</v>
      </c>
      <c r="J54" s="57">
        <v>0</v>
      </c>
      <c r="K54" s="57">
        <v>0</v>
      </c>
      <c r="L54" s="56">
        <f t="shared" si="13"/>
        <v>310.3</v>
      </c>
      <c r="M54" s="42"/>
      <c r="P54" s="20"/>
      <c r="Q54" s="20"/>
      <c r="R54" s="20"/>
      <c r="S54" s="20"/>
    </row>
    <row r="55" spans="1:19" ht="33.75" customHeight="1" x14ac:dyDescent="0.3">
      <c r="A55" s="164" t="s">
        <v>120</v>
      </c>
      <c r="B55" s="153" t="s">
        <v>164</v>
      </c>
      <c r="C55" s="153" t="s">
        <v>11</v>
      </c>
      <c r="D55" s="143" t="s">
        <v>17</v>
      </c>
      <c r="E55" s="143" t="s">
        <v>21</v>
      </c>
      <c r="F55" s="143" t="s">
        <v>165</v>
      </c>
      <c r="G55" s="140"/>
      <c r="H55" s="57">
        <f>H56+H57</f>
        <v>1769.3</v>
      </c>
      <c r="I55" s="57">
        <f>I56+I57</f>
        <v>0</v>
      </c>
      <c r="J55" s="57">
        <v>0</v>
      </c>
      <c r="K55" s="57">
        <v>0</v>
      </c>
      <c r="L55" s="56">
        <f t="shared" ref="L55:L57" si="14">H55+I55+J55+K55</f>
        <v>1769.3</v>
      </c>
      <c r="M55" s="42"/>
      <c r="P55" s="20"/>
      <c r="Q55" s="20"/>
      <c r="R55" s="20"/>
      <c r="S55" s="20"/>
    </row>
    <row r="56" spans="1:19" ht="33.75" customHeight="1" x14ac:dyDescent="0.3">
      <c r="A56" s="165"/>
      <c r="B56" s="154"/>
      <c r="C56" s="154"/>
      <c r="D56" s="143" t="s">
        <v>17</v>
      </c>
      <c r="E56" s="143" t="s">
        <v>21</v>
      </c>
      <c r="F56" s="143" t="s">
        <v>165</v>
      </c>
      <c r="G56" s="140">
        <v>244</v>
      </c>
      <c r="H56" s="57">
        <v>47.2</v>
      </c>
      <c r="I56" s="57">
        <v>0</v>
      </c>
      <c r="J56" s="57">
        <v>0</v>
      </c>
      <c r="K56" s="57">
        <v>0</v>
      </c>
      <c r="L56" s="56">
        <f t="shared" si="14"/>
        <v>47.2</v>
      </c>
      <c r="M56" s="42"/>
      <c r="P56" s="20"/>
      <c r="Q56" s="20"/>
      <c r="R56" s="20"/>
      <c r="S56" s="20"/>
    </row>
    <row r="57" spans="1:19" ht="30.75" customHeight="1" x14ac:dyDescent="0.3">
      <c r="A57" s="166"/>
      <c r="B57" s="155"/>
      <c r="C57" s="155"/>
      <c r="D57" s="143" t="s">
        <v>17</v>
      </c>
      <c r="E57" s="143" t="s">
        <v>21</v>
      </c>
      <c r="F57" s="143" t="s">
        <v>165</v>
      </c>
      <c r="G57" s="140">
        <v>612</v>
      </c>
      <c r="H57" s="57">
        <v>1722.1</v>
      </c>
      <c r="I57" s="57">
        <v>0</v>
      </c>
      <c r="J57" s="57">
        <v>0</v>
      </c>
      <c r="K57" s="57">
        <v>0</v>
      </c>
      <c r="L57" s="56">
        <f t="shared" si="14"/>
        <v>1722.1</v>
      </c>
      <c r="M57" s="42"/>
      <c r="P57" s="20"/>
      <c r="Q57" s="20"/>
      <c r="R57" s="20"/>
      <c r="S57" s="20"/>
    </row>
    <row r="58" spans="1:19" ht="27" customHeight="1" x14ac:dyDescent="0.3">
      <c r="A58" s="186" t="s">
        <v>149</v>
      </c>
      <c r="B58" s="153" t="s">
        <v>166</v>
      </c>
      <c r="C58" s="153" t="s">
        <v>11</v>
      </c>
      <c r="D58" s="143" t="s">
        <v>17</v>
      </c>
      <c r="E58" s="143" t="s">
        <v>21</v>
      </c>
      <c r="F58" s="143" t="s">
        <v>167</v>
      </c>
      <c r="G58" s="140"/>
      <c r="H58" s="57">
        <f>H60+H61+H59+H62</f>
        <v>1803.5</v>
      </c>
      <c r="I58" s="57">
        <f>I60+I61+I59+I62</f>
        <v>842.9</v>
      </c>
      <c r="J58" s="57">
        <v>0</v>
      </c>
      <c r="K58" s="57">
        <v>0</v>
      </c>
      <c r="L58" s="56">
        <f t="shared" ref="L58:L62" si="15">H58+I58+J58+K58</f>
        <v>2646.4</v>
      </c>
      <c r="M58" s="42"/>
      <c r="P58" s="20"/>
      <c r="Q58" s="20"/>
      <c r="R58" s="20"/>
      <c r="S58" s="20"/>
    </row>
    <row r="59" spans="1:19" ht="27" customHeight="1" x14ac:dyDescent="0.3">
      <c r="A59" s="187"/>
      <c r="B59" s="154"/>
      <c r="C59" s="154"/>
      <c r="D59" s="143" t="s">
        <v>17</v>
      </c>
      <c r="E59" s="143" t="s">
        <v>21</v>
      </c>
      <c r="F59" s="143" t="s">
        <v>167</v>
      </c>
      <c r="G59" s="140">
        <v>111</v>
      </c>
      <c r="H59" s="57">
        <v>56.2</v>
      </c>
      <c r="I59" s="57">
        <v>178.3</v>
      </c>
      <c r="J59" s="57">
        <v>0</v>
      </c>
      <c r="K59" s="57">
        <v>0</v>
      </c>
      <c r="L59" s="56">
        <f t="shared" si="15"/>
        <v>234.5</v>
      </c>
      <c r="M59" s="42"/>
      <c r="P59" s="20"/>
      <c r="Q59" s="20"/>
      <c r="R59" s="20"/>
      <c r="S59" s="20"/>
    </row>
    <row r="60" spans="1:19" ht="27.75" customHeight="1" x14ac:dyDescent="0.3">
      <c r="A60" s="187"/>
      <c r="B60" s="154"/>
      <c r="C60" s="154"/>
      <c r="D60" s="143" t="s">
        <v>17</v>
      </c>
      <c r="E60" s="143" t="s">
        <v>21</v>
      </c>
      <c r="F60" s="143" t="s">
        <v>167</v>
      </c>
      <c r="G60" s="140">
        <v>119</v>
      </c>
      <c r="H60" s="57">
        <v>16.899999999999999</v>
      </c>
      <c r="I60" s="57">
        <v>53.9</v>
      </c>
      <c r="J60" s="57">
        <v>0</v>
      </c>
      <c r="K60" s="57">
        <v>0</v>
      </c>
      <c r="L60" s="56">
        <f t="shared" si="15"/>
        <v>70.8</v>
      </c>
      <c r="M60" s="42"/>
      <c r="P60" s="20"/>
      <c r="Q60" s="20"/>
      <c r="R60" s="20"/>
      <c r="S60" s="20"/>
    </row>
    <row r="61" spans="1:19" ht="29.25" customHeight="1" x14ac:dyDescent="0.3">
      <c r="A61" s="187"/>
      <c r="B61" s="154"/>
      <c r="C61" s="154"/>
      <c r="D61" s="143" t="s">
        <v>17</v>
      </c>
      <c r="E61" s="143" t="s">
        <v>21</v>
      </c>
      <c r="F61" s="143" t="s">
        <v>167</v>
      </c>
      <c r="G61" s="140">
        <v>611</v>
      </c>
      <c r="H61" s="57">
        <v>1727.4</v>
      </c>
      <c r="I61" s="57">
        <v>565.6</v>
      </c>
      <c r="J61" s="57">
        <v>0</v>
      </c>
      <c r="K61" s="57">
        <v>0</v>
      </c>
      <c r="L61" s="56">
        <f t="shared" si="15"/>
        <v>2293</v>
      </c>
      <c r="M61" s="42"/>
      <c r="P61" s="20"/>
      <c r="Q61" s="20"/>
      <c r="R61" s="20"/>
      <c r="S61" s="20"/>
    </row>
    <row r="62" spans="1:19" ht="25.5" customHeight="1" x14ac:dyDescent="0.3">
      <c r="A62" s="188"/>
      <c r="B62" s="155"/>
      <c r="C62" s="155"/>
      <c r="D62" s="143" t="s">
        <v>17</v>
      </c>
      <c r="E62" s="143" t="s">
        <v>21</v>
      </c>
      <c r="F62" s="143" t="s">
        <v>167</v>
      </c>
      <c r="G62" s="140">
        <v>853</v>
      </c>
      <c r="H62" s="57">
        <v>3</v>
      </c>
      <c r="I62" s="57">
        <v>45.1</v>
      </c>
      <c r="J62" s="57">
        <v>0</v>
      </c>
      <c r="K62" s="57">
        <v>0</v>
      </c>
      <c r="L62" s="56">
        <f t="shared" si="15"/>
        <v>48.1</v>
      </c>
      <c r="M62" s="42"/>
      <c r="P62" s="20"/>
      <c r="Q62" s="20"/>
      <c r="R62" s="20"/>
      <c r="S62" s="20"/>
    </row>
    <row r="63" spans="1:19" ht="30" customHeight="1" x14ac:dyDescent="0.3">
      <c r="A63" s="184" t="s">
        <v>26</v>
      </c>
      <c r="B63" s="185"/>
      <c r="C63" s="62"/>
      <c r="D63" s="35"/>
      <c r="E63" s="35"/>
      <c r="F63" s="35"/>
      <c r="G63" s="35"/>
      <c r="H63" s="57">
        <f>H9+H17+H23+H29+H30+H31+H33+H36+H39+H43+H46+H50+H51+H52+H55+H58</f>
        <v>177492.1</v>
      </c>
      <c r="I63" s="57">
        <f t="shared" ref="I63:L63" si="16">I9+I17+I23+I29+I30+I31+I33+I36+I39+I43+I46+I50+I51+I52+I55+I58</f>
        <v>172345</v>
      </c>
      <c r="J63" s="57">
        <f t="shared" si="16"/>
        <v>165036.4</v>
      </c>
      <c r="K63" s="57">
        <f t="shared" si="16"/>
        <v>165036.4</v>
      </c>
      <c r="L63" s="57">
        <f t="shared" si="16"/>
        <v>679909.4</v>
      </c>
      <c r="M63" s="32"/>
      <c r="N63" s="20"/>
    </row>
    <row r="64" spans="1:19" ht="45" customHeight="1" x14ac:dyDescent="0.3">
      <c r="A64" s="160" t="s">
        <v>42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</row>
    <row r="65" spans="1:15" ht="26.25" customHeight="1" x14ac:dyDescent="0.3">
      <c r="A65" s="151" t="s">
        <v>121</v>
      </c>
      <c r="B65" s="153" t="s">
        <v>58</v>
      </c>
      <c r="C65" s="167" t="s">
        <v>11</v>
      </c>
      <c r="D65" s="143" t="s">
        <v>17</v>
      </c>
      <c r="E65" s="143" t="s">
        <v>18</v>
      </c>
      <c r="F65" s="143" t="s">
        <v>31</v>
      </c>
      <c r="G65" s="140"/>
      <c r="H65" s="57">
        <f t="shared" ref="H65" si="17">H66+H67+H68+H69</f>
        <v>6342.8</v>
      </c>
      <c r="I65" s="57">
        <f t="shared" ref="I65:L65" si="18">I66+I67+I68+I69</f>
        <v>0</v>
      </c>
      <c r="J65" s="57">
        <f t="shared" si="18"/>
        <v>0</v>
      </c>
      <c r="K65" s="57">
        <f t="shared" si="18"/>
        <v>0</v>
      </c>
      <c r="L65" s="57">
        <f t="shared" si="18"/>
        <v>6342.8</v>
      </c>
      <c r="M65" s="142"/>
    </row>
    <row r="66" spans="1:15" ht="21.75" customHeight="1" x14ac:dyDescent="0.3">
      <c r="A66" s="151"/>
      <c r="B66" s="154"/>
      <c r="C66" s="167"/>
      <c r="D66" s="143" t="s">
        <v>17</v>
      </c>
      <c r="E66" s="140" t="s">
        <v>18</v>
      </c>
      <c r="F66" s="143" t="s">
        <v>31</v>
      </c>
      <c r="G66" s="140">
        <v>111</v>
      </c>
      <c r="H66" s="57">
        <v>2571.6999999999998</v>
      </c>
      <c r="I66" s="57">
        <v>0</v>
      </c>
      <c r="J66" s="57">
        <v>0</v>
      </c>
      <c r="K66" s="57">
        <v>0</v>
      </c>
      <c r="L66" s="57">
        <f t="shared" ref="L66:L116" si="19">H66+I66+J66+K66</f>
        <v>2571.6999999999998</v>
      </c>
      <c r="M66" s="142"/>
    </row>
    <row r="67" spans="1:15" ht="27" customHeight="1" x14ac:dyDescent="0.3">
      <c r="A67" s="151"/>
      <c r="B67" s="154"/>
      <c r="C67" s="167"/>
      <c r="D67" s="143" t="s">
        <v>17</v>
      </c>
      <c r="E67" s="140" t="s">
        <v>18</v>
      </c>
      <c r="F67" s="143" t="s">
        <v>31</v>
      </c>
      <c r="G67" s="140">
        <v>119</v>
      </c>
      <c r="H67" s="57">
        <v>761</v>
      </c>
      <c r="I67" s="57">
        <v>0</v>
      </c>
      <c r="J67" s="57">
        <v>0</v>
      </c>
      <c r="K67" s="57">
        <v>0</v>
      </c>
      <c r="L67" s="57">
        <f t="shared" si="19"/>
        <v>761</v>
      </c>
      <c r="M67" s="142"/>
    </row>
    <row r="68" spans="1:15" ht="21.75" customHeight="1" x14ac:dyDescent="0.3">
      <c r="A68" s="151"/>
      <c r="B68" s="154"/>
      <c r="C68" s="167"/>
      <c r="D68" s="143" t="s">
        <v>17</v>
      </c>
      <c r="E68" s="140" t="s">
        <v>18</v>
      </c>
      <c r="F68" s="143" t="s">
        <v>31</v>
      </c>
      <c r="G68" s="140">
        <v>244</v>
      </c>
      <c r="H68" s="57">
        <v>2950</v>
      </c>
      <c r="I68" s="57">
        <v>0</v>
      </c>
      <c r="J68" s="57">
        <v>0</v>
      </c>
      <c r="K68" s="57">
        <v>0</v>
      </c>
      <c r="L68" s="57">
        <f t="shared" si="19"/>
        <v>2950</v>
      </c>
      <c r="M68" s="142"/>
    </row>
    <row r="69" spans="1:15" ht="18" customHeight="1" x14ac:dyDescent="0.3">
      <c r="A69" s="181"/>
      <c r="B69" s="154"/>
      <c r="C69" s="167"/>
      <c r="D69" s="143" t="s">
        <v>17</v>
      </c>
      <c r="E69" s="140" t="s">
        <v>18</v>
      </c>
      <c r="F69" s="143" t="s">
        <v>31</v>
      </c>
      <c r="G69" s="140">
        <v>853</v>
      </c>
      <c r="H69" s="57">
        <v>60.1</v>
      </c>
      <c r="I69" s="57">
        <v>0</v>
      </c>
      <c r="J69" s="57">
        <v>0</v>
      </c>
      <c r="K69" s="57">
        <v>0</v>
      </c>
      <c r="L69" s="57">
        <f t="shared" si="19"/>
        <v>60.1</v>
      </c>
      <c r="M69" s="142"/>
    </row>
    <row r="70" spans="1:15" ht="98.25" customHeight="1" x14ac:dyDescent="0.3">
      <c r="A70" s="143" t="s">
        <v>122</v>
      </c>
      <c r="B70" s="140" t="s">
        <v>58</v>
      </c>
      <c r="C70" s="140" t="s">
        <v>11</v>
      </c>
      <c r="D70" s="143" t="s">
        <v>17</v>
      </c>
      <c r="E70" s="140" t="s">
        <v>18</v>
      </c>
      <c r="F70" s="143" t="s">
        <v>49</v>
      </c>
      <c r="G70" s="140">
        <v>611</v>
      </c>
      <c r="H70" s="57">
        <v>41590.400000000001</v>
      </c>
      <c r="I70" s="57">
        <v>60062.1</v>
      </c>
      <c r="J70" s="57">
        <v>59862.3</v>
      </c>
      <c r="K70" s="57">
        <v>59862.3</v>
      </c>
      <c r="L70" s="57">
        <f t="shared" si="19"/>
        <v>221377.1</v>
      </c>
      <c r="M70" s="142"/>
    </row>
    <row r="71" spans="1:15" ht="96.75" customHeight="1" x14ac:dyDescent="0.3">
      <c r="A71" s="143" t="s">
        <v>123</v>
      </c>
      <c r="B71" s="140" t="s">
        <v>58</v>
      </c>
      <c r="C71" s="135" t="s">
        <v>11</v>
      </c>
      <c r="D71" s="143" t="s">
        <v>17</v>
      </c>
      <c r="E71" s="140" t="s">
        <v>18</v>
      </c>
      <c r="F71" s="143" t="s">
        <v>51</v>
      </c>
      <c r="G71" s="140">
        <v>611</v>
      </c>
      <c r="H71" s="57">
        <v>40788.9</v>
      </c>
      <c r="I71" s="57">
        <v>54529.2</v>
      </c>
      <c r="J71" s="57">
        <v>88898.1</v>
      </c>
      <c r="K71" s="57">
        <v>88898.1</v>
      </c>
      <c r="L71" s="57">
        <f t="shared" si="19"/>
        <v>273114.3</v>
      </c>
      <c r="M71" s="142"/>
    </row>
    <row r="72" spans="1:15" ht="98.25" customHeight="1" x14ac:dyDescent="0.3">
      <c r="A72" s="138" t="s">
        <v>124</v>
      </c>
      <c r="B72" s="134" t="s">
        <v>59</v>
      </c>
      <c r="C72" s="134" t="s">
        <v>19</v>
      </c>
      <c r="D72" s="143" t="s">
        <v>17</v>
      </c>
      <c r="E72" s="143" t="s">
        <v>18</v>
      </c>
      <c r="F72" s="143" t="s">
        <v>52</v>
      </c>
      <c r="G72" s="140">
        <v>540</v>
      </c>
      <c r="H72" s="57">
        <v>30242</v>
      </c>
      <c r="I72" s="57">
        <v>33138</v>
      </c>
      <c r="J72" s="57">
        <v>0</v>
      </c>
      <c r="K72" s="57">
        <v>0</v>
      </c>
      <c r="L72" s="57">
        <f t="shared" si="19"/>
        <v>63380</v>
      </c>
      <c r="M72" s="142"/>
    </row>
    <row r="73" spans="1:15" ht="26.25" customHeight="1" x14ac:dyDescent="0.3">
      <c r="A73" s="151" t="s">
        <v>125</v>
      </c>
      <c r="B73" s="152" t="s">
        <v>60</v>
      </c>
      <c r="C73" s="167" t="s">
        <v>11</v>
      </c>
      <c r="D73" s="143" t="s">
        <v>17</v>
      </c>
      <c r="E73" s="143" t="s">
        <v>18</v>
      </c>
      <c r="F73" s="143" t="s">
        <v>35</v>
      </c>
      <c r="G73" s="140"/>
      <c r="H73" s="57">
        <f t="shared" ref="H73" si="20">H74+H75+H76+H78+H79</f>
        <v>193663.3</v>
      </c>
      <c r="I73" s="57">
        <f t="shared" ref="I73:J73" si="21">I74+I75+I76+I78+I79</f>
        <v>186152.1</v>
      </c>
      <c r="J73" s="57">
        <f t="shared" si="21"/>
        <v>185204</v>
      </c>
      <c r="K73" s="57">
        <f t="shared" ref="K73" si="22">K74+K75+K76+K78+K79</f>
        <v>185204</v>
      </c>
      <c r="L73" s="57">
        <f t="shared" si="19"/>
        <v>750223.4</v>
      </c>
      <c r="M73" s="44"/>
      <c r="O73" s="20"/>
    </row>
    <row r="74" spans="1:15" ht="27" customHeight="1" x14ac:dyDescent="0.3">
      <c r="A74" s="151"/>
      <c r="B74" s="152"/>
      <c r="C74" s="167"/>
      <c r="D74" s="143" t="s">
        <v>17</v>
      </c>
      <c r="E74" s="143" t="s">
        <v>18</v>
      </c>
      <c r="F74" s="143" t="s">
        <v>35</v>
      </c>
      <c r="G74" s="140">
        <v>111</v>
      </c>
      <c r="H74" s="57">
        <v>8342.9</v>
      </c>
      <c r="I74" s="57">
        <v>0</v>
      </c>
      <c r="J74" s="57">
        <v>0</v>
      </c>
      <c r="K74" s="57">
        <v>0</v>
      </c>
      <c r="L74" s="57">
        <f t="shared" si="19"/>
        <v>8342.9</v>
      </c>
      <c r="M74" s="44"/>
    </row>
    <row r="75" spans="1:15" ht="26.25" customHeight="1" x14ac:dyDescent="0.3">
      <c r="A75" s="151"/>
      <c r="B75" s="152"/>
      <c r="C75" s="167"/>
      <c r="D75" s="143" t="s">
        <v>17</v>
      </c>
      <c r="E75" s="143" t="s">
        <v>18</v>
      </c>
      <c r="F75" s="143" t="s">
        <v>35</v>
      </c>
      <c r="G75" s="140">
        <v>119</v>
      </c>
      <c r="H75" s="57">
        <v>2586.1</v>
      </c>
      <c r="I75" s="57">
        <v>0</v>
      </c>
      <c r="J75" s="57">
        <v>0</v>
      </c>
      <c r="K75" s="57">
        <v>0</v>
      </c>
      <c r="L75" s="57">
        <f t="shared" si="19"/>
        <v>2586.1</v>
      </c>
      <c r="M75" s="44"/>
    </row>
    <row r="76" spans="1:15" ht="26.25" customHeight="1" x14ac:dyDescent="0.3">
      <c r="A76" s="151"/>
      <c r="B76" s="152"/>
      <c r="C76" s="167"/>
      <c r="D76" s="143" t="s">
        <v>17</v>
      </c>
      <c r="E76" s="143" t="s">
        <v>18</v>
      </c>
      <c r="F76" s="143" t="s">
        <v>35</v>
      </c>
      <c r="G76" s="140">
        <v>244</v>
      </c>
      <c r="H76" s="57">
        <v>329.2</v>
      </c>
      <c r="I76" s="57">
        <v>0</v>
      </c>
      <c r="J76" s="57">
        <v>0</v>
      </c>
      <c r="K76" s="57">
        <v>0</v>
      </c>
      <c r="L76" s="57">
        <f t="shared" si="19"/>
        <v>329.2</v>
      </c>
      <c r="M76" s="44"/>
    </row>
    <row r="77" spans="1:15" ht="27" customHeight="1" x14ac:dyDescent="0.3">
      <c r="A77" s="151"/>
      <c r="B77" s="152"/>
      <c r="C77" s="167"/>
      <c r="D77" s="143" t="s">
        <v>17</v>
      </c>
      <c r="E77" s="143" t="s">
        <v>18</v>
      </c>
      <c r="F77" s="143" t="s">
        <v>35</v>
      </c>
      <c r="G77" s="140">
        <v>853</v>
      </c>
      <c r="H77" s="57">
        <v>0</v>
      </c>
      <c r="I77" s="57">
        <v>0</v>
      </c>
      <c r="J77" s="57">
        <v>0</v>
      </c>
      <c r="K77" s="57">
        <v>0</v>
      </c>
      <c r="L77" s="57">
        <f t="shared" si="19"/>
        <v>0</v>
      </c>
      <c r="M77" s="44"/>
    </row>
    <row r="78" spans="1:15" ht="27" customHeight="1" x14ac:dyDescent="0.3">
      <c r="A78" s="151"/>
      <c r="B78" s="152"/>
      <c r="C78" s="167"/>
      <c r="D78" s="143" t="s">
        <v>17</v>
      </c>
      <c r="E78" s="143" t="s">
        <v>18</v>
      </c>
      <c r="F78" s="143" t="s">
        <v>35</v>
      </c>
      <c r="G78" s="140">
        <v>611</v>
      </c>
      <c r="H78" s="57">
        <v>174649</v>
      </c>
      <c r="I78" s="57">
        <v>182034.2</v>
      </c>
      <c r="J78" s="57">
        <v>181086.1</v>
      </c>
      <c r="K78" s="57">
        <v>181086.1</v>
      </c>
      <c r="L78" s="57">
        <f t="shared" si="19"/>
        <v>718855.4</v>
      </c>
      <c r="M78" s="44"/>
    </row>
    <row r="79" spans="1:15" ht="26.25" customHeight="1" x14ac:dyDescent="0.3">
      <c r="A79" s="151"/>
      <c r="B79" s="152"/>
      <c r="C79" s="167"/>
      <c r="D79" s="143" t="s">
        <v>17</v>
      </c>
      <c r="E79" s="143" t="s">
        <v>18</v>
      </c>
      <c r="F79" s="143" t="s">
        <v>35</v>
      </c>
      <c r="G79" s="140">
        <v>612</v>
      </c>
      <c r="H79" s="57">
        <v>7756.1</v>
      </c>
      <c r="I79" s="57">
        <v>4117.8999999999996</v>
      </c>
      <c r="J79" s="57">
        <v>4117.8999999999996</v>
      </c>
      <c r="K79" s="57">
        <v>4117.8999999999996</v>
      </c>
      <c r="L79" s="57">
        <f t="shared" si="19"/>
        <v>20109.8</v>
      </c>
      <c r="M79" s="142"/>
    </row>
    <row r="80" spans="1:15" ht="39.75" customHeight="1" x14ac:dyDescent="0.3">
      <c r="A80" s="181" t="s">
        <v>126</v>
      </c>
      <c r="B80" s="170" t="s">
        <v>61</v>
      </c>
      <c r="C80" s="153" t="s">
        <v>39</v>
      </c>
      <c r="D80" s="143" t="s">
        <v>17</v>
      </c>
      <c r="E80" s="143" t="s">
        <v>18</v>
      </c>
      <c r="F80" s="143" t="s">
        <v>38</v>
      </c>
      <c r="G80" s="140"/>
      <c r="H80" s="57">
        <f t="shared" ref="H80" si="23">H81+H82+H84</f>
        <v>38772</v>
      </c>
      <c r="I80" s="57">
        <f t="shared" ref="I80:J80" si="24">I81+I82+I84</f>
        <v>43376.2</v>
      </c>
      <c r="J80" s="57">
        <f t="shared" si="24"/>
        <v>44403</v>
      </c>
      <c r="K80" s="57">
        <f t="shared" ref="K80" si="25">K81+K82+K84</f>
        <v>44403</v>
      </c>
      <c r="L80" s="57">
        <f t="shared" si="19"/>
        <v>170954.2</v>
      </c>
      <c r="M80" s="142"/>
    </row>
    <row r="81" spans="1:15" ht="39" customHeight="1" x14ac:dyDescent="0.3">
      <c r="A81" s="182"/>
      <c r="B81" s="171"/>
      <c r="C81" s="154"/>
      <c r="D81" s="143" t="s">
        <v>17</v>
      </c>
      <c r="E81" s="143" t="s">
        <v>18</v>
      </c>
      <c r="F81" s="143" t="s">
        <v>38</v>
      </c>
      <c r="G81" s="140">
        <v>111</v>
      </c>
      <c r="H81" s="57">
        <v>1185.8</v>
      </c>
      <c r="I81" s="57">
        <v>0</v>
      </c>
      <c r="J81" s="57">
        <v>0</v>
      </c>
      <c r="K81" s="57">
        <v>0</v>
      </c>
      <c r="L81" s="57">
        <f t="shared" si="19"/>
        <v>1185.8</v>
      </c>
      <c r="M81" s="142"/>
    </row>
    <row r="82" spans="1:15" ht="39" customHeight="1" x14ac:dyDescent="0.3">
      <c r="A82" s="182"/>
      <c r="B82" s="171"/>
      <c r="C82" s="154"/>
      <c r="D82" s="143" t="s">
        <v>17</v>
      </c>
      <c r="E82" s="143" t="s">
        <v>18</v>
      </c>
      <c r="F82" s="143" t="s">
        <v>38</v>
      </c>
      <c r="G82" s="140">
        <v>119</v>
      </c>
      <c r="H82" s="57">
        <v>398.5</v>
      </c>
      <c r="I82" s="57">
        <v>0</v>
      </c>
      <c r="J82" s="57">
        <v>0</v>
      </c>
      <c r="K82" s="57">
        <v>0</v>
      </c>
      <c r="L82" s="57">
        <f t="shared" si="19"/>
        <v>398.5</v>
      </c>
      <c r="M82" s="142"/>
    </row>
    <row r="83" spans="1:15" ht="35.25" customHeight="1" x14ac:dyDescent="0.3">
      <c r="A83" s="182"/>
      <c r="B83" s="171"/>
      <c r="C83" s="154"/>
      <c r="D83" s="143" t="s">
        <v>17</v>
      </c>
      <c r="E83" s="143" t="s">
        <v>18</v>
      </c>
      <c r="F83" s="143" t="s">
        <v>38</v>
      </c>
      <c r="G83" s="140">
        <v>853</v>
      </c>
      <c r="H83" s="57">
        <v>0</v>
      </c>
      <c r="I83" s="57">
        <v>0</v>
      </c>
      <c r="J83" s="57">
        <v>0</v>
      </c>
      <c r="K83" s="57">
        <v>0</v>
      </c>
      <c r="L83" s="57">
        <f t="shared" si="19"/>
        <v>0</v>
      </c>
      <c r="M83" s="142"/>
    </row>
    <row r="84" spans="1:15" ht="42" customHeight="1" x14ac:dyDescent="0.3">
      <c r="A84" s="183"/>
      <c r="B84" s="172"/>
      <c r="C84" s="155"/>
      <c r="D84" s="143" t="s">
        <v>17</v>
      </c>
      <c r="E84" s="143" t="s">
        <v>18</v>
      </c>
      <c r="F84" s="143" t="s">
        <v>38</v>
      </c>
      <c r="G84" s="140">
        <v>611</v>
      </c>
      <c r="H84" s="57">
        <v>37187.699999999997</v>
      </c>
      <c r="I84" s="57">
        <v>43376.2</v>
      </c>
      <c r="J84" s="57">
        <v>44403</v>
      </c>
      <c r="K84" s="57">
        <v>44403</v>
      </c>
      <c r="L84" s="57">
        <f t="shared" si="19"/>
        <v>169369.9</v>
      </c>
      <c r="M84" s="142"/>
    </row>
    <row r="85" spans="1:15" ht="32.25" customHeight="1" x14ac:dyDescent="0.3">
      <c r="A85" s="151" t="s">
        <v>127</v>
      </c>
      <c r="B85" s="148" t="s">
        <v>48</v>
      </c>
      <c r="C85" s="167" t="s">
        <v>11</v>
      </c>
      <c r="D85" s="143" t="s">
        <v>17</v>
      </c>
      <c r="E85" s="143" t="s">
        <v>160</v>
      </c>
      <c r="F85" s="143" t="s">
        <v>36</v>
      </c>
      <c r="G85" s="140"/>
      <c r="H85" s="57">
        <f t="shared" ref="H85" si="26">H86+H87+H88</f>
        <v>20736.900000000001</v>
      </c>
      <c r="I85" s="57">
        <f t="shared" ref="I85:J85" si="27">I86+I87+I88</f>
        <v>18086.599999999999</v>
      </c>
      <c r="J85" s="57">
        <f t="shared" si="27"/>
        <v>13825.6</v>
      </c>
      <c r="K85" s="57">
        <f t="shared" ref="K85" si="28">K86+K87+K88</f>
        <v>13825.6</v>
      </c>
      <c r="L85" s="57">
        <f t="shared" si="19"/>
        <v>66474.7</v>
      </c>
      <c r="M85" s="44"/>
    </row>
    <row r="86" spans="1:15" ht="29.25" customHeight="1" x14ac:dyDescent="0.3">
      <c r="A86" s="151"/>
      <c r="B86" s="149"/>
      <c r="C86" s="167"/>
      <c r="D86" s="143" t="s">
        <v>17</v>
      </c>
      <c r="E86" s="143" t="s">
        <v>160</v>
      </c>
      <c r="F86" s="143" t="s">
        <v>36</v>
      </c>
      <c r="G86" s="140">
        <v>612</v>
      </c>
      <c r="H86" s="57">
        <v>19796</v>
      </c>
      <c r="I86" s="57">
        <v>17554.099999999999</v>
      </c>
      <c r="J86" s="57">
        <v>13465.9</v>
      </c>
      <c r="K86" s="57">
        <v>13465.9</v>
      </c>
      <c r="L86" s="57">
        <f t="shared" si="19"/>
        <v>64281.9</v>
      </c>
      <c r="M86" s="44"/>
    </row>
    <row r="87" spans="1:15" ht="30.75" customHeight="1" x14ac:dyDescent="0.3">
      <c r="A87" s="151"/>
      <c r="B87" s="149"/>
      <c r="C87" s="167"/>
      <c r="D87" s="143" t="s">
        <v>17</v>
      </c>
      <c r="E87" s="143" t="s">
        <v>160</v>
      </c>
      <c r="F87" s="143" t="s">
        <v>36</v>
      </c>
      <c r="G87" s="140">
        <v>321</v>
      </c>
      <c r="H87" s="57">
        <v>482.2</v>
      </c>
      <c r="I87" s="57">
        <v>527.1</v>
      </c>
      <c r="J87" s="57">
        <v>354.3</v>
      </c>
      <c r="K87" s="57">
        <v>354.3</v>
      </c>
      <c r="L87" s="57">
        <f t="shared" si="19"/>
        <v>1717.9</v>
      </c>
      <c r="M87" s="44"/>
    </row>
    <row r="88" spans="1:15" ht="33" customHeight="1" x14ac:dyDescent="0.3">
      <c r="A88" s="151"/>
      <c r="B88" s="150"/>
      <c r="C88" s="167"/>
      <c r="D88" s="143" t="s">
        <v>17</v>
      </c>
      <c r="E88" s="143" t="s">
        <v>160</v>
      </c>
      <c r="F88" s="143" t="s">
        <v>36</v>
      </c>
      <c r="G88" s="140">
        <v>244</v>
      </c>
      <c r="H88" s="57">
        <v>458.7</v>
      </c>
      <c r="I88" s="57">
        <v>5.4</v>
      </c>
      <c r="J88" s="57">
        <v>5.4</v>
      </c>
      <c r="K88" s="57">
        <v>5.4</v>
      </c>
      <c r="L88" s="57">
        <f t="shared" si="19"/>
        <v>474.9</v>
      </c>
      <c r="M88" s="44"/>
      <c r="O88" s="20"/>
    </row>
    <row r="89" spans="1:15" ht="35.25" customHeight="1" x14ac:dyDescent="0.3">
      <c r="A89" s="181" t="s">
        <v>128</v>
      </c>
      <c r="B89" s="153" t="s">
        <v>153</v>
      </c>
      <c r="C89" s="153" t="s">
        <v>11</v>
      </c>
      <c r="D89" s="143" t="s">
        <v>17</v>
      </c>
      <c r="E89" s="143" t="s">
        <v>18</v>
      </c>
      <c r="F89" s="143" t="s">
        <v>65</v>
      </c>
      <c r="G89" s="140"/>
      <c r="H89" s="57">
        <f t="shared" ref="H89" si="29">H90+H91+H92</f>
        <v>22154.6</v>
      </c>
      <c r="I89" s="57">
        <f t="shared" ref="I89:K89" si="30">I90+I91+I92</f>
        <v>0</v>
      </c>
      <c r="J89" s="57">
        <f t="shared" si="30"/>
        <v>0</v>
      </c>
      <c r="K89" s="57">
        <f t="shared" si="30"/>
        <v>0</v>
      </c>
      <c r="L89" s="57">
        <f t="shared" si="19"/>
        <v>22154.6</v>
      </c>
      <c r="M89" s="44"/>
      <c r="O89" s="20"/>
    </row>
    <row r="90" spans="1:15" ht="36.75" customHeight="1" x14ac:dyDescent="0.3">
      <c r="A90" s="182"/>
      <c r="B90" s="154"/>
      <c r="C90" s="154"/>
      <c r="D90" s="143" t="s">
        <v>17</v>
      </c>
      <c r="E90" s="143" t="s">
        <v>18</v>
      </c>
      <c r="F90" s="143" t="s">
        <v>65</v>
      </c>
      <c r="G90" s="140">
        <v>111</v>
      </c>
      <c r="H90" s="57">
        <v>998</v>
      </c>
      <c r="I90" s="57">
        <v>0</v>
      </c>
      <c r="J90" s="57">
        <v>0</v>
      </c>
      <c r="K90" s="57">
        <v>0</v>
      </c>
      <c r="L90" s="57">
        <f t="shared" si="19"/>
        <v>998</v>
      </c>
      <c r="M90" s="44"/>
      <c r="O90" s="20"/>
    </row>
    <row r="91" spans="1:15" ht="27.75" customHeight="1" x14ac:dyDescent="0.3">
      <c r="A91" s="182"/>
      <c r="B91" s="154"/>
      <c r="C91" s="154"/>
      <c r="D91" s="143" t="s">
        <v>17</v>
      </c>
      <c r="E91" s="143" t="s">
        <v>18</v>
      </c>
      <c r="F91" s="143" t="s">
        <v>65</v>
      </c>
      <c r="G91" s="140">
        <v>119</v>
      </c>
      <c r="H91" s="57">
        <v>280.39999999999998</v>
      </c>
      <c r="I91" s="57">
        <v>0</v>
      </c>
      <c r="J91" s="57">
        <v>0</v>
      </c>
      <c r="K91" s="57">
        <v>0</v>
      </c>
      <c r="L91" s="57">
        <f t="shared" si="19"/>
        <v>280.39999999999998</v>
      </c>
      <c r="M91" s="44"/>
      <c r="O91" s="20"/>
    </row>
    <row r="92" spans="1:15" ht="28.5" customHeight="1" x14ac:dyDescent="0.3">
      <c r="A92" s="183"/>
      <c r="B92" s="155"/>
      <c r="C92" s="155"/>
      <c r="D92" s="143" t="s">
        <v>17</v>
      </c>
      <c r="E92" s="143" t="s">
        <v>18</v>
      </c>
      <c r="F92" s="143" t="s">
        <v>65</v>
      </c>
      <c r="G92" s="140">
        <v>611</v>
      </c>
      <c r="H92" s="57">
        <v>20876.2</v>
      </c>
      <c r="I92" s="57">
        <v>0</v>
      </c>
      <c r="J92" s="57">
        <v>0</v>
      </c>
      <c r="K92" s="57">
        <v>0</v>
      </c>
      <c r="L92" s="57">
        <f t="shared" si="19"/>
        <v>20876.2</v>
      </c>
      <c r="M92" s="44"/>
      <c r="O92" s="20"/>
    </row>
    <row r="93" spans="1:15" ht="28.5" customHeight="1" x14ac:dyDescent="0.3">
      <c r="A93" s="181" t="s">
        <v>129</v>
      </c>
      <c r="B93" s="153" t="s">
        <v>154</v>
      </c>
      <c r="C93" s="153" t="s">
        <v>11</v>
      </c>
      <c r="D93" s="143" t="s">
        <v>17</v>
      </c>
      <c r="E93" s="143" t="s">
        <v>18</v>
      </c>
      <c r="F93" s="143" t="s">
        <v>66</v>
      </c>
      <c r="G93" s="140"/>
      <c r="H93" s="57">
        <f>H94+H95</f>
        <v>2363.9</v>
      </c>
      <c r="I93" s="57">
        <f>I94+I95</f>
        <v>0</v>
      </c>
      <c r="J93" s="57">
        <v>0</v>
      </c>
      <c r="K93" s="57">
        <v>0</v>
      </c>
      <c r="L93" s="57">
        <f t="shared" si="19"/>
        <v>2363.9</v>
      </c>
      <c r="M93" s="44"/>
      <c r="O93" s="20"/>
    </row>
    <row r="94" spans="1:15" ht="29.25" customHeight="1" x14ac:dyDescent="0.3">
      <c r="A94" s="182"/>
      <c r="B94" s="154"/>
      <c r="C94" s="154"/>
      <c r="D94" s="143" t="s">
        <v>17</v>
      </c>
      <c r="E94" s="143" t="s">
        <v>18</v>
      </c>
      <c r="F94" s="143" t="s">
        <v>66</v>
      </c>
      <c r="G94" s="140">
        <v>244</v>
      </c>
      <c r="H94" s="57">
        <v>0</v>
      </c>
      <c r="I94" s="57">
        <v>0</v>
      </c>
      <c r="J94" s="57">
        <v>0</v>
      </c>
      <c r="K94" s="57">
        <v>0</v>
      </c>
      <c r="L94" s="57">
        <f t="shared" si="19"/>
        <v>0</v>
      </c>
      <c r="M94" s="44"/>
      <c r="O94" s="20"/>
    </row>
    <row r="95" spans="1:15" ht="34.5" customHeight="1" x14ac:dyDescent="0.3">
      <c r="A95" s="183"/>
      <c r="B95" s="155"/>
      <c r="C95" s="155"/>
      <c r="D95" s="143" t="s">
        <v>17</v>
      </c>
      <c r="E95" s="143" t="s">
        <v>18</v>
      </c>
      <c r="F95" s="143" t="s">
        <v>66</v>
      </c>
      <c r="G95" s="140">
        <v>612</v>
      </c>
      <c r="H95" s="57">
        <v>2363.9</v>
      </c>
      <c r="I95" s="57">
        <v>0</v>
      </c>
      <c r="J95" s="57">
        <v>0</v>
      </c>
      <c r="K95" s="57">
        <v>0</v>
      </c>
      <c r="L95" s="57">
        <f t="shared" si="19"/>
        <v>2363.9</v>
      </c>
      <c r="M95" s="44"/>
      <c r="O95" s="20"/>
    </row>
    <row r="96" spans="1:15" ht="34.5" customHeight="1" x14ac:dyDescent="0.3">
      <c r="A96" s="181" t="s">
        <v>130</v>
      </c>
      <c r="B96" s="153" t="s">
        <v>155</v>
      </c>
      <c r="C96" s="153" t="s">
        <v>11</v>
      </c>
      <c r="D96" s="181" t="s">
        <v>17</v>
      </c>
      <c r="E96" s="181" t="s">
        <v>18</v>
      </c>
      <c r="F96" s="181" t="s">
        <v>69</v>
      </c>
      <c r="G96" s="134"/>
      <c r="H96" s="57">
        <f>H97+H98</f>
        <v>848.6</v>
      </c>
      <c r="I96" s="57">
        <f>I97+I98</f>
        <v>2848.2</v>
      </c>
      <c r="J96" s="57">
        <f t="shared" ref="J96:K96" si="31">J97+J98</f>
        <v>3322.9</v>
      </c>
      <c r="K96" s="57">
        <f t="shared" si="31"/>
        <v>3797.6</v>
      </c>
      <c r="L96" s="57">
        <f t="shared" si="19"/>
        <v>10817.3</v>
      </c>
      <c r="M96" s="44"/>
      <c r="O96" s="20"/>
    </row>
    <row r="97" spans="1:19" ht="34.5" customHeight="1" x14ac:dyDescent="0.3">
      <c r="A97" s="182"/>
      <c r="B97" s="154"/>
      <c r="C97" s="154"/>
      <c r="D97" s="182"/>
      <c r="E97" s="182"/>
      <c r="F97" s="182"/>
      <c r="G97" s="134">
        <v>461</v>
      </c>
      <c r="H97" s="57">
        <v>825</v>
      </c>
      <c r="I97" s="57">
        <v>0</v>
      </c>
      <c r="J97" s="57">
        <v>0</v>
      </c>
      <c r="K97" s="57">
        <v>0</v>
      </c>
      <c r="L97" s="57">
        <f t="shared" si="19"/>
        <v>825</v>
      </c>
      <c r="M97" s="44"/>
      <c r="O97" s="20"/>
    </row>
    <row r="98" spans="1:19" ht="51.75" customHeight="1" x14ac:dyDescent="0.3">
      <c r="A98" s="183"/>
      <c r="B98" s="155"/>
      <c r="C98" s="155"/>
      <c r="D98" s="183"/>
      <c r="E98" s="183"/>
      <c r="F98" s="183"/>
      <c r="G98" s="140">
        <v>612</v>
      </c>
      <c r="H98" s="57">
        <v>23.6</v>
      </c>
      <c r="I98" s="57">
        <v>2848.2</v>
      </c>
      <c r="J98" s="57">
        <v>3322.9</v>
      </c>
      <c r="K98" s="57">
        <v>3797.6</v>
      </c>
      <c r="L98" s="57">
        <f t="shared" si="19"/>
        <v>9992.2999999999993</v>
      </c>
      <c r="M98" s="44"/>
      <c r="O98" s="20"/>
    </row>
    <row r="99" spans="1:19" ht="38.25" customHeight="1" x14ac:dyDescent="0.3">
      <c r="A99" s="181" t="s">
        <v>131</v>
      </c>
      <c r="B99" s="153" t="s">
        <v>87</v>
      </c>
      <c r="C99" s="153" t="s">
        <v>74</v>
      </c>
      <c r="D99" s="143" t="s">
        <v>17</v>
      </c>
      <c r="E99" s="143" t="s">
        <v>18</v>
      </c>
      <c r="F99" s="143" t="s">
        <v>76</v>
      </c>
      <c r="G99" s="140"/>
      <c r="H99" s="57">
        <f t="shared" ref="H99" si="32">H100+H101</f>
        <v>2483</v>
      </c>
      <c r="I99" s="57">
        <f t="shared" ref="I99:J99" si="33">I100+I101</f>
        <v>44</v>
      </c>
      <c r="J99" s="57">
        <f t="shared" si="33"/>
        <v>0</v>
      </c>
      <c r="K99" s="57"/>
      <c r="L99" s="57">
        <f t="shared" si="19"/>
        <v>2527</v>
      </c>
      <c r="M99" s="72"/>
      <c r="O99" s="20"/>
    </row>
    <row r="100" spans="1:19" ht="31.5" customHeight="1" x14ac:dyDescent="0.3">
      <c r="A100" s="182"/>
      <c r="B100" s="154"/>
      <c r="C100" s="154"/>
      <c r="D100" s="143" t="s">
        <v>17</v>
      </c>
      <c r="E100" s="143" t="s">
        <v>18</v>
      </c>
      <c r="F100" s="143" t="s">
        <v>76</v>
      </c>
      <c r="G100" s="140">
        <v>244</v>
      </c>
      <c r="H100" s="57">
        <v>201.2</v>
      </c>
      <c r="I100" s="57">
        <v>0</v>
      </c>
      <c r="J100" s="57">
        <v>0</v>
      </c>
      <c r="K100" s="57">
        <v>0</v>
      </c>
      <c r="L100" s="57">
        <f t="shared" si="19"/>
        <v>201.2</v>
      </c>
      <c r="M100" s="44"/>
      <c r="O100" s="20"/>
    </row>
    <row r="101" spans="1:19" ht="30" customHeight="1" x14ac:dyDescent="0.3">
      <c r="A101" s="183"/>
      <c r="B101" s="155"/>
      <c r="C101" s="155"/>
      <c r="D101" s="143" t="s">
        <v>17</v>
      </c>
      <c r="E101" s="143" t="s">
        <v>18</v>
      </c>
      <c r="F101" s="143" t="s">
        <v>76</v>
      </c>
      <c r="G101" s="140">
        <v>611</v>
      </c>
      <c r="H101" s="57">
        <v>2281.8000000000002</v>
      </c>
      <c r="I101" s="57">
        <v>44</v>
      </c>
      <c r="J101" s="57">
        <v>0</v>
      </c>
      <c r="K101" s="57">
        <v>0</v>
      </c>
      <c r="L101" s="57">
        <f t="shared" si="19"/>
        <v>2325.8000000000002</v>
      </c>
      <c r="M101" s="44"/>
      <c r="O101" s="20"/>
    </row>
    <row r="102" spans="1:19" ht="39.75" customHeight="1" x14ac:dyDescent="0.3">
      <c r="A102" s="181" t="s">
        <v>132</v>
      </c>
      <c r="B102" s="153" t="s">
        <v>213</v>
      </c>
      <c r="C102" s="153" t="s">
        <v>74</v>
      </c>
      <c r="D102" s="143" t="s">
        <v>17</v>
      </c>
      <c r="E102" s="143" t="s">
        <v>18</v>
      </c>
      <c r="F102" s="143" t="s">
        <v>214</v>
      </c>
      <c r="G102" s="140"/>
      <c r="H102" s="57">
        <f>H103</f>
        <v>0</v>
      </c>
      <c r="I102" s="57">
        <f>I103</f>
        <v>9957.7000000000007</v>
      </c>
      <c r="J102" s="57">
        <f t="shared" ref="J102:L102" si="34">J103</f>
        <v>29873.1</v>
      </c>
      <c r="K102" s="57">
        <f t="shared" si="34"/>
        <v>29873.1</v>
      </c>
      <c r="L102" s="57">
        <f t="shared" si="34"/>
        <v>69703.899999999994</v>
      </c>
      <c r="M102" s="44"/>
      <c r="O102" s="20"/>
    </row>
    <row r="103" spans="1:19" ht="48.75" customHeight="1" x14ac:dyDescent="0.3">
      <c r="A103" s="183"/>
      <c r="B103" s="155"/>
      <c r="C103" s="155"/>
      <c r="D103" s="143" t="s">
        <v>17</v>
      </c>
      <c r="E103" s="143" t="s">
        <v>18</v>
      </c>
      <c r="F103" s="143" t="s">
        <v>214</v>
      </c>
      <c r="G103" s="140">
        <v>611</v>
      </c>
      <c r="H103" s="57">
        <v>0</v>
      </c>
      <c r="I103" s="57">
        <v>9957.7000000000007</v>
      </c>
      <c r="J103" s="57">
        <v>29873.1</v>
      </c>
      <c r="K103" s="57">
        <v>29873.1</v>
      </c>
      <c r="L103" s="57">
        <f t="shared" si="19"/>
        <v>69703.899999999994</v>
      </c>
      <c r="M103" s="44"/>
      <c r="O103" s="20"/>
    </row>
    <row r="104" spans="1:19" ht="30" customHeight="1" x14ac:dyDescent="0.3">
      <c r="A104" s="181" t="s">
        <v>133</v>
      </c>
      <c r="B104" s="153" t="s">
        <v>79</v>
      </c>
      <c r="C104" s="153" t="s">
        <v>74</v>
      </c>
      <c r="D104" s="143" t="s">
        <v>17</v>
      </c>
      <c r="E104" s="143" t="s">
        <v>18</v>
      </c>
      <c r="F104" s="143" t="s">
        <v>210</v>
      </c>
      <c r="G104" s="140"/>
      <c r="H104" s="57">
        <f>H105+H106+H107</f>
        <v>0</v>
      </c>
      <c r="I104" s="57">
        <f>I105+I106+I107</f>
        <v>4181.5</v>
      </c>
      <c r="J104" s="57">
        <f>J105+J106+J107</f>
        <v>0</v>
      </c>
      <c r="K104" s="57">
        <f>K105+K106+K107</f>
        <v>0</v>
      </c>
      <c r="L104" s="57">
        <f t="shared" si="19"/>
        <v>4181.5</v>
      </c>
      <c r="M104" s="44"/>
      <c r="O104" s="20"/>
    </row>
    <row r="105" spans="1:19" ht="29.25" customHeight="1" x14ac:dyDescent="0.3">
      <c r="A105" s="182"/>
      <c r="B105" s="154"/>
      <c r="C105" s="154"/>
      <c r="D105" s="143" t="s">
        <v>17</v>
      </c>
      <c r="E105" s="143" t="s">
        <v>18</v>
      </c>
      <c r="F105" s="143" t="s">
        <v>210</v>
      </c>
      <c r="G105" s="140">
        <v>111</v>
      </c>
      <c r="H105" s="57">
        <v>0</v>
      </c>
      <c r="I105" s="57">
        <v>0</v>
      </c>
      <c r="J105" s="57">
        <v>0</v>
      </c>
      <c r="K105" s="57">
        <v>0</v>
      </c>
      <c r="L105" s="57">
        <f t="shared" si="19"/>
        <v>0</v>
      </c>
      <c r="M105" s="44"/>
      <c r="O105" s="20"/>
    </row>
    <row r="106" spans="1:19" ht="24.75" customHeight="1" x14ac:dyDescent="0.3">
      <c r="A106" s="182"/>
      <c r="B106" s="154"/>
      <c r="C106" s="154"/>
      <c r="D106" s="143" t="s">
        <v>17</v>
      </c>
      <c r="E106" s="143" t="s">
        <v>18</v>
      </c>
      <c r="F106" s="143" t="s">
        <v>210</v>
      </c>
      <c r="G106" s="140">
        <v>119</v>
      </c>
      <c r="H106" s="57">
        <v>0</v>
      </c>
      <c r="I106" s="57">
        <v>0</v>
      </c>
      <c r="J106" s="57">
        <v>0</v>
      </c>
      <c r="K106" s="57">
        <v>0</v>
      </c>
      <c r="L106" s="57">
        <f t="shared" si="19"/>
        <v>0</v>
      </c>
      <c r="M106" s="44"/>
      <c r="O106" s="20"/>
    </row>
    <row r="107" spans="1:19" ht="27.75" customHeight="1" x14ac:dyDescent="0.3">
      <c r="A107" s="183"/>
      <c r="B107" s="155"/>
      <c r="C107" s="155"/>
      <c r="D107" s="143" t="s">
        <v>17</v>
      </c>
      <c r="E107" s="143" t="s">
        <v>18</v>
      </c>
      <c r="F107" s="143" t="s">
        <v>210</v>
      </c>
      <c r="G107" s="140">
        <v>611</v>
      </c>
      <c r="H107" s="57">
        <v>0</v>
      </c>
      <c r="I107" s="57">
        <v>4181.5</v>
      </c>
      <c r="J107" s="57">
        <v>0</v>
      </c>
      <c r="K107" s="57">
        <v>0</v>
      </c>
      <c r="L107" s="57">
        <f t="shared" si="19"/>
        <v>4181.5</v>
      </c>
      <c r="M107" s="44"/>
      <c r="O107" s="20"/>
    </row>
    <row r="108" spans="1:19" ht="99" customHeight="1" x14ac:dyDescent="0.3">
      <c r="A108" s="139" t="s">
        <v>134</v>
      </c>
      <c r="B108" s="135" t="s">
        <v>215</v>
      </c>
      <c r="C108" s="135" t="s">
        <v>11</v>
      </c>
      <c r="D108" s="143" t="s">
        <v>17</v>
      </c>
      <c r="E108" s="143" t="s">
        <v>160</v>
      </c>
      <c r="F108" s="143" t="s">
        <v>239</v>
      </c>
      <c r="G108" s="140">
        <v>612</v>
      </c>
      <c r="H108" s="57">
        <v>0</v>
      </c>
      <c r="I108" s="57">
        <v>4509.6000000000004</v>
      </c>
      <c r="J108" s="57">
        <v>0</v>
      </c>
      <c r="K108" s="57">
        <v>0</v>
      </c>
      <c r="L108" s="57">
        <f t="shared" si="19"/>
        <v>4509.6000000000004</v>
      </c>
      <c r="M108" s="44"/>
      <c r="O108" s="20"/>
    </row>
    <row r="109" spans="1:19" ht="45.75" customHeight="1" x14ac:dyDescent="0.3">
      <c r="A109" s="164" t="s">
        <v>135</v>
      </c>
      <c r="B109" s="153" t="s">
        <v>217</v>
      </c>
      <c r="C109" s="153" t="s">
        <v>11</v>
      </c>
      <c r="D109" s="143" t="s">
        <v>17</v>
      </c>
      <c r="E109" s="143" t="s">
        <v>18</v>
      </c>
      <c r="F109" s="143" t="s">
        <v>216</v>
      </c>
      <c r="G109" s="140"/>
      <c r="H109" s="57">
        <v>0</v>
      </c>
      <c r="I109" s="57">
        <f>I110</f>
        <v>110</v>
      </c>
      <c r="J109" s="57">
        <v>0</v>
      </c>
      <c r="K109" s="57">
        <v>0</v>
      </c>
      <c r="L109" s="57">
        <f t="shared" si="19"/>
        <v>110</v>
      </c>
      <c r="M109" s="42"/>
      <c r="P109" s="20"/>
      <c r="Q109" s="20"/>
      <c r="R109" s="20"/>
      <c r="S109" s="20"/>
    </row>
    <row r="110" spans="1:19" ht="46.5" customHeight="1" x14ac:dyDescent="0.3">
      <c r="A110" s="166"/>
      <c r="B110" s="155"/>
      <c r="C110" s="155"/>
      <c r="D110" s="143" t="s">
        <v>17</v>
      </c>
      <c r="E110" s="143" t="s">
        <v>18</v>
      </c>
      <c r="F110" s="143" t="s">
        <v>216</v>
      </c>
      <c r="G110" s="140">
        <v>611</v>
      </c>
      <c r="H110" s="57">
        <v>0</v>
      </c>
      <c r="I110" s="57">
        <v>110</v>
      </c>
      <c r="J110" s="57">
        <v>0</v>
      </c>
      <c r="K110" s="57">
        <v>0</v>
      </c>
      <c r="L110" s="57">
        <f t="shared" si="19"/>
        <v>110</v>
      </c>
      <c r="M110" s="42"/>
      <c r="P110" s="20"/>
      <c r="Q110" s="20"/>
      <c r="R110" s="20"/>
      <c r="S110" s="20"/>
    </row>
    <row r="111" spans="1:19" ht="102.75" customHeight="1" x14ac:dyDescent="0.3">
      <c r="A111" s="137" t="s">
        <v>136</v>
      </c>
      <c r="B111" s="135" t="s">
        <v>57</v>
      </c>
      <c r="C111" s="135" t="s">
        <v>11</v>
      </c>
      <c r="D111" s="143" t="s">
        <v>17</v>
      </c>
      <c r="E111" s="143" t="s">
        <v>18</v>
      </c>
      <c r="F111" s="143" t="s">
        <v>30</v>
      </c>
      <c r="G111" s="140">
        <v>611</v>
      </c>
      <c r="H111" s="57">
        <v>75</v>
      </c>
      <c r="I111" s="57">
        <v>0</v>
      </c>
      <c r="J111" s="57">
        <v>0</v>
      </c>
      <c r="K111" s="57">
        <v>0</v>
      </c>
      <c r="L111" s="57">
        <f t="shared" si="19"/>
        <v>75</v>
      </c>
      <c r="M111" s="42"/>
      <c r="P111" s="20"/>
      <c r="Q111" s="20"/>
      <c r="R111" s="20"/>
      <c r="S111" s="20"/>
    </row>
    <row r="112" spans="1:19" ht="103.5" customHeight="1" x14ac:dyDescent="0.3">
      <c r="A112" s="137" t="s">
        <v>137</v>
      </c>
      <c r="B112" s="135" t="s">
        <v>218</v>
      </c>
      <c r="C112" s="135" t="s">
        <v>11</v>
      </c>
      <c r="D112" s="143" t="s">
        <v>17</v>
      </c>
      <c r="E112" s="143" t="s">
        <v>18</v>
      </c>
      <c r="F112" s="143" t="s">
        <v>219</v>
      </c>
      <c r="G112" s="140">
        <v>611</v>
      </c>
      <c r="H112" s="57">
        <v>0</v>
      </c>
      <c r="I112" s="57">
        <v>21.6</v>
      </c>
      <c r="J112" s="57">
        <v>0</v>
      </c>
      <c r="K112" s="57">
        <v>0</v>
      </c>
      <c r="L112" s="57">
        <f t="shared" si="19"/>
        <v>21.6</v>
      </c>
      <c r="M112" s="42"/>
      <c r="P112" s="20"/>
      <c r="Q112" s="20"/>
      <c r="R112" s="20"/>
      <c r="S112" s="20"/>
    </row>
    <row r="113" spans="1:19" ht="96" hidden="1" customHeight="1" x14ac:dyDescent="0.3">
      <c r="A113" s="137" t="s">
        <v>138</v>
      </c>
      <c r="B113" s="135" t="s">
        <v>83</v>
      </c>
      <c r="C113" s="135" t="s">
        <v>11</v>
      </c>
      <c r="D113" s="143" t="s">
        <v>17</v>
      </c>
      <c r="E113" s="143" t="s">
        <v>18</v>
      </c>
      <c r="F113" s="143" t="s">
        <v>84</v>
      </c>
      <c r="G113" s="140">
        <v>611</v>
      </c>
      <c r="H113" s="57">
        <v>0</v>
      </c>
      <c r="I113" s="57">
        <v>0</v>
      </c>
      <c r="J113" s="57">
        <v>0</v>
      </c>
      <c r="K113" s="57">
        <v>0</v>
      </c>
      <c r="L113" s="57">
        <f t="shared" si="19"/>
        <v>0</v>
      </c>
      <c r="M113" s="42"/>
      <c r="P113" s="20"/>
      <c r="Q113" s="20"/>
      <c r="R113" s="20"/>
      <c r="S113" s="20"/>
    </row>
    <row r="114" spans="1:19" ht="114.75" hidden="1" customHeight="1" x14ac:dyDescent="0.3">
      <c r="A114" s="137" t="s">
        <v>139</v>
      </c>
      <c r="B114" s="135" t="s">
        <v>85</v>
      </c>
      <c r="C114" s="135" t="s">
        <v>11</v>
      </c>
      <c r="D114" s="143" t="s">
        <v>17</v>
      </c>
      <c r="E114" s="143" t="s">
        <v>18</v>
      </c>
      <c r="F114" s="143" t="s">
        <v>86</v>
      </c>
      <c r="G114" s="140">
        <v>611</v>
      </c>
      <c r="H114" s="57">
        <v>0</v>
      </c>
      <c r="I114" s="57">
        <v>0</v>
      </c>
      <c r="J114" s="57">
        <v>0</v>
      </c>
      <c r="K114" s="57">
        <v>0</v>
      </c>
      <c r="L114" s="57">
        <f t="shared" si="19"/>
        <v>0</v>
      </c>
      <c r="M114" s="42"/>
      <c r="P114" s="20"/>
      <c r="Q114" s="20"/>
      <c r="R114" s="20"/>
      <c r="S114" s="20"/>
    </row>
    <row r="115" spans="1:19" ht="96.75" customHeight="1" x14ac:dyDescent="0.3">
      <c r="A115" s="141" t="s">
        <v>138</v>
      </c>
      <c r="B115" s="135" t="s">
        <v>158</v>
      </c>
      <c r="C115" s="140" t="s">
        <v>11</v>
      </c>
      <c r="D115" s="143" t="s">
        <v>17</v>
      </c>
      <c r="E115" s="143" t="s">
        <v>18</v>
      </c>
      <c r="F115" s="143" t="s">
        <v>68</v>
      </c>
      <c r="G115" s="140">
        <v>244</v>
      </c>
      <c r="H115" s="57">
        <v>262</v>
      </c>
      <c r="I115" s="57">
        <v>0</v>
      </c>
      <c r="J115" s="57">
        <v>0</v>
      </c>
      <c r="K115" s="57">
        <v>0</v>
      </c>
      <c r="L115" s="57">
        <f t="shared" si="19"/>
        <v>262</v>
      </c>
      <c r="M115" s="42"/>
    </row>
    <row r="116" spans="1:19" ht="96.75" customHeight="1" x14ac:dyDescent="0.3">
      <c r="A116" s="141" t="s">
        <v>139</v>
      </c>
      <c r="B116" s="135" t="s">
        <v>90</v>
      </c>
      <c r="C116" s="140" t="s">
        <v>11</v>
      </c>
      <c r="D116" s="143" t="s">
        <v>17</v>
      </c>
      <c r="E116" s="143" t="s">
        <v>18</v>
      </c>
      <c r="F116" s="143" t="s">
        <v>91</v>
      </c>
      <c r="G116" s="140">
        <v>244</v>
      </c>
      <c r="H116" s="57">
        <v>93.4</v>
      </c>
      <c r="I116" s="57">
        <v>0</v>
      </c>
      <c r="J116" s="57">
        <v>0</v>
      </c>
      <c r="K116" s="57">
        <v>0</v>
      </c>
      <c r="L116" s="57">
        <f t="shared" si="19"/>
        <v>93.4</v>
      </c>
      <c r="M116" s="42"/>
    </row>
    <row r="117" spans="1:19" ht="91.5" customHeight="1" x14ac:dyDescent="0.3">
      <c r="A117" s="141" t="s">
        <v>156</v>
      </c>
      <c r="B117" s="135" t="s">
        <v>162</v>
      </c>
      <c r="C117" s="140" t="s">
        <v>11</v>
      </c>
      <c r="D117" s="143" t="s">
        <v>17</v>
      </c>
      <c r="E117" s="143" t="s">
        <v>18</v>
      </c>
      <c r="F117" s="143" t="s">
        <v>163</v>
      </c>
      <c r="G117" s="140">
        <v>611</v>
      </c>
      <c r="H117" s="57">
        <v>449.1</v>
      </c>
      <c r="I117" s="57">
        <v>0</v>
      </c>
      <c r="J117" s="57">
        <v>0</v>
      </c>
      <c r="K117" s="57">
        <v>0</v>
      </c>
      <c r="L117" s="57">
        <f t="shared" ref="L117" si="35">H117+I117+J117+K117</f>
        <v>449.1</v>
      </c>
      <c r="M117" s="42"/>
    </row>
    <row r="118" spans="1:19" ht="27" customHeight="1" x14ac:dyDescent="0.3">
      <c r="A118" s="164" t="s">
        <v>157</v>
      </c>
      <c r="B118" s="153" t="s">
        <v>170</v>
      </c>
      <c r="C118" s="153" t="s">
        <v>11</v>
      </c>
      <c r="D118" s="143" t="s">
        <v>17</v>
      </c>
      <c r="E118" s="143" t="s">
        <v>18</v>
      </c>
      <c r="F118" s="143" t="s">
        <v>171</v>
      </c>
      <c r="G118" s="140"/>
      <c r="H118" s="57">
        <f>H119+H120</f>
        <v>800.2</v>
      </c>
      <c r="I118" s="57">
        <v>0</v>
      </c>
      <c r="J118" s="57">
        <f t="shared" ref="J118:K118" si="36">J119+J120</f>
        <v>0</v>
      </c>
      <c r="K118" s="57">
        <f t="shared" si="36"/>
        <v>0</v>
      </c>
      <c r="L118" s="57">
        <f t="shared" ref="L118:L121" si="37">H118+I118+J118+K118</f>
        <v>800.2</v>
      </c>
      <c r="M118" s="42"/>
    </row>
    <row r="119" spans="1:19" ht="24.75" customHeight="1" x14ac:dyDescent="0.3">
      <c r="A119" s="165"/>
      <c r="B119" s="154"/>
      <c r="C119" s="154"/>
      <c r="D119" s="143" t="s">
        <v>17</v>
      </c>
      <c r="E119" s="143" t="s">
        <v>18</v>
      </c>
      <c r="F119" s="143" t="s">
        <v>171</v>
      </c>
      <c r="G119" s="140">
        <v>540</v>
      </c>
      <c r="H119" s="57">
        <v>692.7</v>
      </c>
      <c r="I119" s="57">
        <v>0</v>
      </c>
      <c r="J119" s="57">
        <v>0</v>
      </c>
      <c r="K119" s="57">
        <v>0</v>
      </c>
      <c r="L119" s="57">
        <f t="shared" si="37"/>
        <v>692.7</v>
      </c>
      <c r="M119" s="42"/>
    </row>
    <row r="120" spans="1:19" ht="39" customHeight="1" x14ac:dyDescent="0.3">
      <c r="A120" s="166"/>
      <c r="B120" s="155"/>
      <c r="C120" s="155"/>
      <c r="D120" s="143" t="s">
        <v>17</v>
      </c>
      <c r="E120" s="143" t="s">
        <v>18</v>
      </c>
      <c r="F120" s="143" t="s">
        <v>171</v>
      </c>
      <c r="G120" s="140">
        <v>611</v>
      </c>
      <c r="H120" s="57">
        <v>107.5</v>
      </c>
      <c r="I120" s="57">
        <v>0</v>
      </c>
      <c r="J120" s="57">
        <v>0</v>
      </c>
      <c r="K120" s="57">
        <v>0</v>
      </c>
      <c r="L120" s="57">
        <f t="shared" si="37"/>
        <v>107.5</v>
      </c>
      <c r="M120" s="42"/>
    </row>
    <row r="121" spans="1:19" ht="91.5" customHeight="1" x14ac:dyDescent="0.3">
      <c r="A121" s="141" t="s">
        <v>168</v>
      </c>
      <c r="B121" s="135" t="s">
        <v>164</v>
      </c>
      <c r="C121" s="140" t="s">
        <v>11</v>
      </c>
      <c r="D121" s="143" t="s">
        <v>17</v>
      </c>
      <c r="E121" s="143" t="s">
        <v>18</v>
      </c>
      <c r="F121" s="143" t="s">
        <v>165</v>
      </c>
      <c r="G121" s="140">
        <v>612</v>
      </c>
      <c r="H121" s="57">
        <v>416.1</v>
      </c>
      <c r="I121" s="57">
        <v>1121.9000000000001</v>
      </c>
      <c r="J121" s="57">
        <v>0</v>
      </c>
      <c r="K121" s="57">
        <v>0</v>
      </c>
      <c r="L121" s="57">
        <f t="shared" si="37"/>
        <v>1538</v>
      </c>
      <c r="M121" s="42"/>
    </row>
    <row r="122" spans="1:19" ht="97.5" customHeight="1" x14ac:dyDescent="0.3">
      <c r="A122" s="141" t="s">
        <v>169</v>
      </c>
      <c r="B122" s="135" t="s">
        <v>174</v>
      </c>
      <c r="C122" s="140" t="s">
        <v>11</v>
      </c>
      <c r="D122" s="143" t="s">
        <v>17</v>
      </c>
      <c r="E122" s="143" t="s">
        <v>175</v>
      </c>
      <c r="F122" s="143" t="s">
        <v>176</v>
      </c>
      <c r="G122" s="140">
        <v>244</v>
      </c>
      <c r="H122" s="57">
        <v>428</v>
      </c>
      <c r="I122" s="57">
        <v>0</v>
      </c>
      <c r="J122" s="57">
        <v>0</v>
      </c>
      <c r="K122" s="57">
        <v>0</v>
      </c>
      <c r="L122" s="57">
        <f t="shared" ref="L122" si="38">H122+I122+J122+K122</f>
        <v>428</v>
      </c>
      <c r="M122" s="42"/>
    </row>
    <row r="123" spans="1:19" ht="92.25" customHeight="1" x14ac:dyDescent="0.3">
      <c r="A123" s="141" t="s">
        <v>172</v>
      </c>
      <c r="B123" s="135" t="s">
        <v>178</v>
      </c>
      <c r="C123" s="140" t="s">
        <v>11</v>
      </c>
      <c r="D123" s="143" t="s">
        <v>17</v>
      </c>
      <c r="E123" s="143" t="s">
        <v>18</v>
      </c>
      <c r="F123" s="143" t="s">
        <v>167</v>
      </c>
      <c r="G123" s="140">
        <v>611</v>
      </c>
      <c r="H123" s="57">
        <v>602</v>
      </c>
      <c r="I123" s="57">
        <v>502.1</v>
      </c>
      <c r="J123" s="57">
        <v>0</v>
      </c>
      <c r="K123" s="57">
        <v>0</v>
      </c>
      <c r="L123" s="57">
        <f t="shared" ref="L123" si="39">H123+I123+J123+K123</f>
        <v>1104.0999999999999</v>
      </c>
      <c r="M123" s="42"/>
    </row>
    <row r="124" spans="1:19" ht="93" customHeight="1" x14ac:dyDescent="0.3">
      <c r="A124" s="141" t="s">
        <v>173</v>
      </c>
      <c r="B124" s="135" t="s">
        <v>179</v>
      </c>
      <c r="C124" s="140" t="s">
        <v>11</v>
      </c>
      <c r="D124" s="143" t="s">
        <v>17</v>
      </c>
      <c r="E124" s="143" t="s">
        <v>18</v>
      </c>
      <c r="F124" s="143" t="s">
        <v>180</v>
      </c>
      <c r="G124" s="140">
        <v>612</v>
      </c>
      <c r="H124" s="57">
        <v>3349.9</v>
      </c>
      <c r="I124" s="57">
        <v>0</v>
      </c>
      <c r="J124" s="57">
        <v>0</v>
      </c>
      <c r="K124" s="57">
        <v>0</v>
      </c>
      <c r="L124" s="57">
        <f t="shared" ref="L124" si="40">H124+I124+J124+K124</f>
        <v>3349.9</v>
      </c>
      <c r="M124" s="42"/>
    </row>
    <row r="125" spans="1:19" ht="93" customHeight="1" x14ac:dyDescent="0.3">
      <c r="A125" s="141" t="s">
        <v>177</v>
      </c>
      <c r="B125" s="135" t="s">
        <v>220</v>
      </c>
      <c r="C125" s="140" t="s">
        <v>11</v>
      </c>
      <c r="D125" s="143" t="s">
        <v>17</v>
      </c>
      <c r="E125" s="143" t="s">
        <v>18</v>
      </c>
      <c r="F125" s="143" t="s">
        <v>221</v>
      </c>
      <c r="G125" s="140">
        <v>612</v>
      </c>
      <c r="H125" s="57"/>
      <c r="I125" s="57"/>
      <c r="J125" s="57">
        <v>2961.1</v>
      </c>
      <c r="K125" s="57">
        <v>7197.3</v>
      </c>
      <c r="L125" s="57">
        <f>H125+I125+J125+K125</f>
        <v>10158.4</v>
      </c>
      <c r="M125" s="42"/>
    </row>
    <row r="126" spans="1:19" ht="93" customHeight="1" x14ac:dyDescent="0.3">
      <c r="A126" s="141" t="s">
        <v>181</v>
      </c>
      <c r="B126" s="135" t="s">
        <v>222</v>
      </c>
      <c r="C126" s="140" t="s">
        <v>11</v>
      </c>
      <c r="D126" s="143" t="s">
        <v>17</v>
      </c>
      <c r="E126" s="143" t="s">
        <v>18</v>
      </c>
      <c r="F126" s="143" t="s">
        <v>223</v>
      </c>
      <c r="G126" s="140">
        <v>612</v>
      </c>
      <c r="H126" s="57"/>
      <c r="I126" s="57"/>
      <c r="J126" s="57">
        <v>3900.8</v>
      </c>
      <c r="K126" s="57"/>
      <c r="L126" s="57">
        <f>H126+I126+J126+K126</f>
        <v>3900.8</v>
      </c>
      <c r="M126" s="42"/>
    </row>
    <row r="127" spans="1:19" ht="93" customHeight="1" x14ac:dyDescent="0.3">
      <c r="A127" s="139" t="s">
        <v>241</v>
      </c>
      <c r="B127" s="135" t="s">
        <v>215</v>
      </c>
      <c r="C127" s="135" t="s">
        <v>11</v>
      </c>
      <c r="D127" s="143" t="s">
        <v>17</v>
      </c>
      <c r="E127" s="143" t="s">
        <v>160</v>
      </c>
      <c r="F127" s="143" t="s">
        <v>240</v>
      </c>
      <c r="G127" s="140">
        <v>612</v>
      </c>
      <c r="H127" s="57">
        <v>0</v>
      </c>
      <c r="I127" s="57">
        <v>3413.6</v>
      </c>
      <c r="J127" s="57">
        <v>0</v>
      </c>
      <c r="K127" s="57">
        <v>0</v>
      </c>
      <c r="L127" s="57">
        <f t="shared" ref="L127" si="41">H127+I127+J127+K127</f>
        <v>3413.6</v>
      </c>
      <c r="M127" s="44"/>
    </row>
    <row r="128" spans="1:19" ht="30.75" customHeight="1" x14ac:dyDescent="0.3">
      <c r="A128" s="160" t="s">
        <v>12</v>
      </c>
      <c r="B128" s="160"/>
      <c r="C128" s="140"/>
      <c r="D128" s="143"/>
      <c r="E128" s="143"/>
      <c r="F128" s="143"/>
      <c r="G128" s="35"/>
      <c r="H128" s="57">
        <f>H65+H70+H71+H72+H73+H80+H85+H89+H93+H96+H99+H102+H104+H108+H109+H111+H112+H113+H114+H115+H116+H117+H118+H121+H122+H123+H124+H127+H126+H125</f>
        <v>406462.1</v>
      </c>
      <c r="I128" s="57">
        <f t="shared" ref="I128:L128" si="42">I65+I70+I71+I72+I73+I80+I85+I89+I93+I96+I99+I102+I104+I108+I109+I111+I112+I113+I114+I115+I116+I117+I118+I121+I122+I123+I124+I127+I126+I125</f>
        <v>422054.40000000002</v>
      </c>
      <c r="J128" s="57">
        <f t="shared" si="42"/>
        <v>432250.9</v>
      </c>
      <c r="K128" s="57">
        <f t="shared" si="42"/>
        <v>433061</v>
      </c>
      <c r="L128" s="57">
        <f t="shared" si="42"/>
        <v>1693828.4</v>
      </c>
      <c r="M128" s="35">
        <f>M65+M70+M71+M72+M73+M80+M85+M89+M93+M98+M100+M102+M108+M104+M109+M112+M113+M114</f>
        <v>0</v>
      </c>
    </row>
    <row r="129" spans="1:13" ht="45" customHeight="1" x14ac:dyDescent="0.3">
      <c r="A129" s="157" t="s">
        <v>43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9"/>
    </row>
    <row r="130" spans="1:13" ht="28.5" customHeight="1" x14ac:dyDescent="0.3">
      <c r="A130" s="164" t="s">
        <v>140</v>
      </c>
      <c r="B130" s="167" t="s">
        <v>62</v>
      </c>
      <c r="C130" s="167" t="s">
        <v>11</v>
      </c>
      <c r="D130" s="143" t="s">
        <v>17</v>
      </c>
      <c r="E130" s="143" t="s">
        <v>46</v>
      </c>
      <c r="F130" s="143" t="s">
        <v>32</v>
      </c>
      <c r="G130" s="140"/>
      <c r="H130" s="57">
        <f>H131+H132+H133+H134+H135+H136+H138+H139+H137</f>
        <v>21326.799999999999</v>
      </c>
      <c r="I130" s="57">
        <f>I131+I132+I133+I134+I135+I136+I138+I139+I137</f>
        <v>12015.2</v>
      </c>
      <c r="J130" s="57">
        <f t="shared" ref="J130" si="43">J131+J132+J133+J134+J135+J138+J139</f>
        <v>24355.4</v>
      </c>
      <c r="K130" s="57">
        <f t="shared" ref="K130" si="44">K131+K132+K133+K134+K135+K138+K139</f>
        <v>24355.4</v>
      </c>
      <c r="L130" s="57">
        <f>H130+I130+J130+K130</f>
        <v>82052.800000000003</v>
      </c>
      <c r="M130" s="142"/>
    </row>
    <row r="131" spans="1:13" ht="25.5" customHeight="1" x14ac:dyDescent="0.3">
      <c r="A131" s="165"/>
      <c r="B131" s="167"/>
      <c r="C131" s="167"/>
      <c r="D131" s="143" t="s">
        <v>17</v>
      </c>
      <c r="E131" s="143" t="s">
        <v>46</v>
      </c>
      <c r="F131" s="143" t="s">
        <v>32</v>
      </c>
      <c r="G131" s="140">
        <v>111</v>
      </c>
      <c r="H131" s="57">
        <v>14431.3</v>
      </c>
      <c r="I131" s="57">
        <v>8476.2999999999993</v>
      </c>
      <c r="J131" s="57">
        <v>16942.099999999999</v>
      </c>
      <c r="K131" s="57">
        <v>16942.099999999999</v>
      </c>
      <c r="L131" s="57">
        <f t="shared" ref="L131:L186" si="45">H131+I131+J131+K131</f>
        <v>56791.8</v>
      </c>
      <c r="M131" s="142"/>
    </row>
    <row r="132" spans="1:13" ht="27.75" customHeight="1" x14ac:dyDescent="0.3">
      <c r="A132" s="165"/>
      <c r="B132" s="167"/>
      <c r="C132" s="167"/>
      <c r="D132" s="143" t="s">
        <v>17</v>
      </c>
      <c r="E132" s="143" t="s">
        <v>46</v>
      </c>
      <c r="F132" s="143" t="s">
        <v>32</v>
      </c>
      <c r="G132" s="140">
        <v>112</v>
      </c>
      <c r="H132" s="57">
        <v>33.6</v>
      </c>
      <c r="I132" s="57">
        <v>0</v>
      </c>
      <c r="J132" s="57">
        <v>37</v>
      </c>
      <c r="K132" s="57">
        <v>37</v>
      </c>
      <c r="L132" s="57">
        <f t="shared" si="45"/>
        <v>107.6</v>
      </c>
      <c r="M132" s="142"/>
    </row>
    <row r="133" spans="1:13" ht="26.25" customHeight="1" x14ac:dyDescent="0.3">
      <c r="A133" s="165"/>
      <c r="B133" s="167"/>
      <c r="C133" s="167"/>
      <c r="D133" s="143" t="s">
        <v>17</v>
      </c>
      <c r="E133" s="143" t="s">
        <v>46</v>
      </c>
      <c r="F133" s="143" t="s">
        <v>32</v>
      </c>
      <c r="G133" s="140">
        <v>113</v>
      </c>
      <c r="H133" s="57">
        <v>112.5</v>
      </c>
      <c r="I133" s="57">
        <v>0</v>
      </c>
      <c r="J133" s="57">
        <v>144</v>
      </c>
      <c r="K133" s="57">
        <v>144</v>
      </c>
      <c r="L133" s="57">
        <f t="shared" si="45"/>
        <v>400.5</v>
      </c>
      <c r="M133" s="142"/>
    </row>
    <row r="134" spans="1:13" ht="24" customHeight="1" x14ac:dyDescent="0.3">
      <c r="A134" s="165"/>
      <c r="B134" s="167"/>
      <c r="C134" s="167"/>
      <c r="D134" s="143" t="s">
        <v>17</v>
      </c>
      <c r="E134" s="143" t="s">
        <v>46</v>
      </c>
      <c r="F134" s="143" t="s">
        <v>32</v>
      </c>
      <c r="G134" s="140">
        <v>119</v>
      </c>
      <c r="H134" s="57">
        <v>4773</v>
      </c>
      <c r="I134" s="57">
        <v>2559.8000000000002</v>
      </c>
      <c r="J134" s="57">
        <v>5030.5</v>
      </c>
      <c r="K134" s="57">
        <v>5030.5</v>
      </c>
      <c r="L134" s="57">
        <f t="shared" si="45"/>
        <v>17393.8</v>
      </c>
      <c r="M134" s="142"/>
    </row>
    <row r="135" spans="1:13" ht="21.75" customHeight="1" x14ac:dyDescent="0.3">
      <c r="A135" s="165"/>
      <c r="B135" s="167"/>
      <c r="C135" s="167"/>
      <c r="D135" s="143" t="s">
        <v>17</v>
      </c>
      <c r="E135" s="143" t="s">
        <v>46</v>
      </c>
      <c r="F135" s="143" t="s">
        <v>32</v>
      </c>
      <c r="G135" s="140">
        <v>360</v>
      </c>
      <c r="H135" s="57">
        <v>0</v>
      </c>
      <c r="I135" s="57">
        <v>0</v>
      </c>
      <c r="J135" s="57">
        <v>0</v>
      </c>
      <c r="K135" s="57">
        <v>0</v>
      </c>
      <c r="L135" s="57">
        <f t="shared" si="45"/>
        <v>0</v>
      </c>
      <c r="M135" s="142"/>
    </row>
    <row r="136" spans="1:13" ht="21.75" customHeight="1" x14ac:dyDescent="0.3">
      <c r="A136" s="165"/>
      <c r="B136" s="167"/>
      <c r="C136" s="167"/>
      <c r="D136" s="143" t="s">
        <v>17</v>
      </c>
      <c r="E136" s="143" t="s">
        <v>46</v>
      </c>
      <c r="F136" s="143" t="s">
        <v>32</v>
      </c>
      <c r="G136" s="140">
        <v>321</v>
      </c>
      <c r="H136" s="57">
        <v>19.399999999999999</v>
      </c>
      <c r="I136" s="57">
        <v>0</v>
      </c>
      <c r="J136" s="57">
        <v>0</v>
      </c>
      <c r="K136" s="57">
        <v>0</v>
      </c>
      <c r="L136" s="57">
        <f t="shared" si="45"/>
        <v>19.399999999999999</v>
      </c>
      <c r="M136" s="142"/>
    </row>
    <row r="137" spans="1:13" ht="21.75" customHeight="1" x14ac:dyDescent="0.3">
      <c r="A137" s="165"/>
      <c r="B137" s="167"/>
      <c r="C137" s="167"/>
      <c r="D137" s="143" t="s">
        <v>17</v>
      </c>
      <c r="E137" s="143" t="s">
        <v>46</v>
      </c>
      <c r="F137" s="143" t="s">
        <v>32</v>
      </c>
      <c r="G137" s="140">
        <v>852</v>
      </c>
      <c r="H137" s="57">
        <v>7.5</v>
      </c>
      <c r="I137" s="57">
        <v>0</v>
      </c>
      <c r="J137" s="57">
        <v>0</v>
      </c>
      <c r="K137" s="57">
        <v>0</v>
      </c>
      <c r="L137" s="57">
        <f t="shared" si="45"/>
        <v>7.5</v>
      </c>
      <c r="M137" s="142"/>
    </row>
    <row r="138" spans="1:13" ht="18" customHeight="1" x14ac:dyDescent="0.3">
      <c r="A138" s="165"/>
      <c r="B138" s="167"/>
      <c r="C138" s="167"/>
      <c r="D138" s="143" t="s">
        <v>17</v>
      </c>
      <c r="E138" s="143" t="s">
        <v>46</v>
      </c>
      <c r="F138" s="143" t="s">
        <v>32</v>
      </c>
      <c r="G138" s="140">
        <v>853</v>
      </c>
      <c r="H138" s="57">
        <v>11.2</v>
      </c>
      <c r="I138" s="57">
        <v>4</v>
      </c>
      <c r="J138" s="57">
        <v>0.5</v>
      </c>
      <c r="K138" s="57">
        <v>0.5</v>
      </c>
      <c r="L138" s="57">
        <f t="shared" si="45"/>
        <v>16.2</v>
      </c>
      <c r="M138" s="142"/>
    </row>
    <row r="139" spans="1:13" ht="24.75" customHeight="1" x14ac:dyDescent="0.3">
      <c r="A139" s="165"/>
      <c r="B139" s="167"/>
      <c r="C139" s="167"/>
      <c r="D139" s="54" t="s">
        <v>17</v>
      </c>
      <c r="E139" s="143" t="s">
        <v>46</v>
      </c>
      <c r="F139" s="141" t="s">
        <v>32</v>
      </c>
      <c r="G139" s="140">
        <v>244</v>
      </c>
      <c r="H139" s="57">
        <v>1938.3</v>
      </c>
      <c r="I139" s="57">
        <v>975.1</v>
      </c>
      <c r="J139" s="57">
        <v>2201.3000000000002</v>
      </c>
      <c r="K139" s="57">
        <v>2201.3000000000002</v>
      </c>
      <c r="L139" s="57">
        <f t="shared" si="45"/>
        <v>7316</v>
      </c>
      <c r="M139" s="142"/>
    </row>
    <row r="140" spans="1:13" ht="33.75" customHeight="1" x14ac:dyDescent="0.3">
      <c r="A140" s="164" t="s">
        <v>141</v>
      </c>
      <c r="B140" s="167" t="s">
        <v>153</v>
      </c>
      <c r="C140" s="167" t="s">
        <v>11</v>
      </c>
      <c r="D140" s="143" t="s">
        <v>17</v>
      </c>
      <c r="E140" s="143" t="s">
        <v>46</v>
      </c>
      <c r="F140" s="143" t="s">
        <v>65</v>
      </c>
      <c r="G140" s="140"/>
      <c r="H140" s="57">
        <f>H141+H142</f>
        <v>1629.6</v>
      </c>
      <c r="I140" s="57">
        <f>I141+I142</f>
        <v>0</v>
      </c>
      <c r="J140" s="57">
        <f t="shared" ref="J140:K140" si="46">J141+J142</f>
        <v>0</v>
      </c>
      <c r="K140" s="57">
        <f t="shared" si="46"/>
        <v>0</v>
      </c>
      <c r="L140" s="57">
        <f t="shared" si="45"/>
        <v>1629.6</v>
      </c>
      <c r="M140" s="42"/>
    </row>
    <row r="141" spans="1:13" ht="34.5" customHeight="1" x14ac:dyDescent="0.3">
      <c r="A141" s="165"/>
      <c r="B141" s="167"/>
      <c r="C141" s="167"/>
      <c r="D141" s="143" t="s">
        <v>17</v>
      </c>
      <c r="E141" s="143" t="s">
        <v>46</v>
      </c>
      <c r="F141" s="143" t="s">
        <v>65</v>
      </c>
      <c r="G141" s="140">
        <v>111</v>
      </c>
      <c r="H141" s="57">
        <v>1454.9</v>
      </c>
      <c r="I141" s="57"/>
      <c r="J141" s="57">
        <v>0</v>
      </c>
      <c r="K141" s="57">
        <v>0</v>
      </c>
      <c r="L141" s="57">
        <f t="shared" si="45"/>
        <v>1454.9</v>
      </c>
      <c r="M141" s="42"/>
    </row>
    <row r="142" spans="1:13" ht="35.25" customHeight="1" x14ac:dyDescent="0.3">
      <c r="A142" s="166"/>
      <c r="B142" s="167"/>
      <c r="C142" s="167"/>
      <c r="D142" s="143" t="s">
        <v>17</v>
      </c>
      <c r="E142" s="143" t="s">
        <v>46</v>
      </c>
      <c r="F142" s="143" t="s">
        <v>65</v>
      </c>
      <c r="G142" s="140">
        <v>119</v>
      </c>
      <c r="H142" s="57">
        <v>174.7</v>
      </c>
      <c r="I142" s="57"/>
      <c r="J142" s="57">
        <v>0</v>
      </c>
      <c r="K142" s="57">
        <v>0</v>
      </c>
      <c r="L142" s="57">
        <f t="shared" si="45"/>
        <v>174.7</v>
      </c>
      <c r="M142" s="42"/>
    </row>
    <row r="143" spans="1:13" ht="99" customHeight="1" x14ac:dyDescent="0.3">
      <c r="A143" s="141" t="s">
        <v>142</v>
      </c>
      <c r="B143" s="135" t="s">
        <v>159</v>
      </c>
      <c r="C143" s="140" t="s">
        <v>11</v>
      </c>
      <c r="D143" s="143" t="s">
        <v>17</v>
      </c>
      <c r="E143" s="143" t="s">
        <v>46</v>
      </c>
      <c r="F143" s="143" t="s">
        <v>67</v>
      </c>
      <c r="G143" s="140">
        <v>360</v>
      </c>
      <c r="H143" s="57">
        <v>70</v>
      </c>
      <c r="I143" s="57"/>
      <c r="J143" s="57">
        <v>0</v>
      </c>
      <c r="K143" s="57">
        <v>0</v>
      </c>
      <c r="L143" s="57">
        <f t="shared" si="45"/>
        <v>70</v>
      </c>
      <c r="M143" s="42"/>
    </row>
    <row r="144" spans="1:13" ht="94.5" customHeight="1" x14ac:dyDescent="0.3">
      <c r="A144" s="136" t="s">
        <v>143</v>
      </c>
      <c r="B144" s="134" t="s">
        <v>217</v>
      </c>
      <c r="C144" s="134" t="s">
        <v>11</v>
      </c>
      <c r="D144" s="143" t="s">
        <v>17</v>
      </c>
      <c r="E144" s="143" t="s">
        <v>46</v>
      </c>
      <c r="F144" s="143" t="s">
        <v>216</v>
      </c>
      <c r="G144" s="140">
        <v>850</v>
      </c>
      <c r="H144" s="57">
        <v>0</v>
      </c>
      <c r="I144" s="57">
        <v>25</v>
      </c>
      <c r="J144" s="57">
        <v>0</v>
      </c>
      <c r="K144" s="57">
        <v>0</v>
      </c>
      <c r="L144" s="57">
        <f t="shared" si="45"/>
        <v>25</v>
      </c>
      <c r="M144" s="42"/>
    </row>
    <row r="145" spans="1:13" ht="32.25" hidden="1" customHeight="1" x14ac:dyDescent="0.3">
      <c r="A145" s="164" t="s">
        <v>144</v>
      </c>
      <c r="B145" s="153" t="s">
        <v>79</v>
      </c>
      <c r="C145" s="153" t="s">
        <v>11</v>
      </c>
      <c r="D145" s="143" t="s">
        <v>17</v>
      </c>
      <c r="E145" s="143" t="s">
        <v>46</v>
      </c>
      <c r="F145" s="143" t="s">
        <v>78</v>
      </c>
      <c r="G145" s="140"/>
      <c r="H145" s="57">
        <f>H146+H147</f>
        <v>0</v>
      </c>
      <c r="I145" s="57">
        <f>I146+I147</f>
        <v>0</v>
      </c>
      <c r="J145" s="57">
        <f>J146+J147</f>
        <v>0</v>
      </c>
      <c r="K145" s="57">
        <f>K146+K147</f>
        <v>0</v>
      </c>
      <c r="L145" s="57">
        <f t="shared" si="45"/>
        <v>0</v>
      </c>
      <c r="M145" s="42"/>
    </row>
    <row r="146" spans="1:13" ht="29.25" hidden="1" customHeight="1" x14ac:dyDescent="0.3">
      <c r="A146" s="165"/>
      <c r="B146" s="154"/>
      <c r="C146" s="154"/>
      <c r="D146" s="143" t="s">
        <v>17</v>
      </c>
      <c r="E146" s="143" t="s">
        <v>46</v>
      </c>
      <c r="F146" s="143" t="s">
        <v>78</v>
      </c>
      <c r="G146" s="140">
        <v>111</v>
      </c>
      <c r="H146" s="57">
        <v>0</v>
      </c>
      <c r="I146" s="57">
        <v>0</v>
      </c>
      <c r="J146" s="57">
        <v>0</v>
      </c>
      <c r="K146" s="57">
        <v>0</v>
      </c>
      <c r="L146" s="57">
        <f t="shared" si="45"/>
        <v>0</v>
      </c>
      <c r="M146" s="42"/>
    </row>
    <row r="147" spans="1:13" ht="33.75" hidden="1" customHeight="1" x14ac:dyDescent="0.3">
      <c r="A147" s="166"/>
      <c r="B147" s="155"/>
      <c r="C147" s="155"/>
      <c r="D147" s="143" t="s">
        <v>17</v>
      </c>
      <c r="E147" s="143" t="s">
        <v>46</v>
      </c>
      <c r="F147" s="143" t="s">
        <v>78</v>
      </c>
      <c r="G147" s="140">
        <v>119</v>
      </c>
      <c r="H147" s="57">
        <v>0</v>
      </c>
      <c r="I147" s="57">
        <v>0</v>
      </c>
      <c r="J147" s="57">
        <v>0</v>
      </c>
      <c r="K147" s="57">
        <v>0</v>
      </c>
      <c r="L147" s="57">
        <f t="shared" si="45"/>
        <v>0</v>
      </c>
      <c r="M147" s="42"/>
    </row>
    <row r="148" spans="1:13" ht="42.75" customHeight="1" x14ac:dyDescent="0.3">
      <c r="A148" s="164" t="s">
        <v>144</v>
      </c>
      <c r="B148" s="153" t="s">
        <v>80</v>
      </c>
      <c r="C148" s="153" t="s">
        <v>11</v>
      </c>
      <c r="D148" s="143" t="s">
        <v>17</v>
      </c>
      <c r="E148" s="143" t="s">
        <v>46</v>
      </c>
      <c r="F148" s="143" t="s">
        <v>81</v>
      </c>
      <c r="G148" s="140"/>
      <c r="H148" s="57">
        <f>H150+H151+H149</f>
        <v>1684</v>
      </c>
      <c r="I148" s="57">
        <f t="shared" ref="I148:L148" si="47">I150+I151+I149</f>
        <v>107.4</v>
      </c>
      <c r="J148" s="57">
        <f t="shared" si="47"/>
        <v>0</v>
      </c>
      <c r="K148" s="57">
        <f t="shared" si="47"/>
        <v>0</v>
      </c>
      <c r="L148" s="57">
        <f t="shared" si="47"/>
        <v>1791.4</v>
      </c>
      <c r="M148" s="42"/>
    </row>
    <row r="149" spans="1:13" ht="36" customHeight="1" x14ac:dyDescent="0.3">
      <c r="A149" s="165"/>
      <c r="B149" s="154"/>
      <c r="C149" s="154"/>
      <c r="D149" s="143" t="s">
        <v>17</v>
      </c>
      <c r="E149" s="143" t="s">
        <v>46</v>
      </c>
      <c r="F149" s="143" t="s">
        <v>81</v>
      </c>
      <c r="G149" s="140">
        <v>611</v>
      </c>
      <c r="H149" s="57">
        <v>0</v>
      </c>
      <c r="I149" s="57">
        <v>47.7</v>
      </c>
      <c r="J149" s="57">
        <v>0</v>
      </c>
      <c r="K149" s="57">
        <v>0</v>
      </c>
      <c r="L149" s="57">
        <f t="shared" si="45"/>
        <v>47.7</v>
      </c>
      <c r="M149" s="42"/>
    </row>
    <row r="150" spans="1:13" ht="42" customHeight="1" x14ac:dyDescent="0.3">
      <c r="A150" s="165"/>
      <c r="B150" s="154"/>
      <c r="C150" s="154"/>
      <c r="D150" s="143" t="s">
        <v>17</v>
      </c>
      <c r="E150" s="143" t="s">
        <v>46</v>
      </c>
      <c r="F150" s="143" t="s">
        <v>81</v>
      </c>
      <c r="G150" s="140">
        <v>111</v>
      </c>
      <c r="H150" s="57">
        <v>1292.7</v>
      </c>
      <c r="I150" s="57">
        <v>45.8</v>
      </c>
      <c r="J150" s="57">
        <v>0</v>
      </c>
      <c r="K150" s="57">
        <v>0</v>
      </c>
      <c r="L150" s="57">
        <f t="shared" si="45"/>
        <v>1338.5</v>
      </c>
      <c r="M150" s="42"/>
    </row>
    <row r="151" spans="1:13" ht="40.5" customHeight="1" x14ac:dyDescent="0.3">
      <c r="A151" s="166"/>
      <c r="B151" s="155"/>
      <c r="C151" s="155"/>
      <c r="D151" s="143" t="s">
        <v>17</v>
      </c>
      <c r="E151" s="143" t="s">
        <v>46</v>
      </c>
      <c r="F151" s="143" t="s">
        <v>81</v>
      </c>
      <c r="G151" s="140">
        <v>119</v>
      </c>
      <c r="H151" s="57">
        <v>391.3</v>
      </c>
      <c r="I151" s="57">
        <v>13.9</v>
      </c>
      <c r="J151" s="57">
        <v>0</v>
      </c>
      <c r="K151" s="57">
        <v>0</v>
      </c>
      <c r="L151" s="57">
        <f t="shared" si="45"/>
        <v>405.2</v>
      </c>
      <c r="M151" s="42"/>
    </row>
    <row r="152" spans="1:13" ht="31.5" customHeight="1" x14ac:dyDescent="0.3">
      <c r="A152" s="164" t="s">
        <v>145</v>
      </c>
      <c r="B152" s="153" t="s">
        <v>60</v>
      </c>
      <c r="C152" s="153" t="s">
        <v>11</v>
      </c>
      <c r="D152" s="143" t="s">
        <v>17</v>
      </c>
      <c r="E152" s="143" t="s">
        <v>46</v>
      </c>
      <c r="F152" s="143" t="s">
        <v>35</v>
      </c>
      <c r="G152" s="140"/>
      <c r="H152" s="57">
        <f>H153+H154+H155+H156</f>
        <v>9138.4</v>
      </c>
      <c r="I152" s="57">
        <f>I153+I154+I155+I156</f>
        <v>9289.1</v>
      </c>
      <c r="J152" s="57">
        <f t="shared" ref="J152:K152" si="48">J153+J154+J155+J156</f>
        <v>9138.4</v>
      </c>
      <c r="K152" s="57">
        <f t="shared" si="48"/>
        <v>9138.4</v>
      </c>
      <c r="L152" s="57">
        <f t="shared" si="45"/>
        <v>36704.300000000003</v>
      </c>
      <c r="M152" s="42"/>
    </row>
    <row r="153" spans="1:13" ht="27" customHeight="1" x14ac:dyDescent="0.3">
      <c r="A153" s="165"/>
      <c r="B153" s="154"/>
      <c r="C153" s="154"/>
      <c r="D153" s="143" t="s">
        <v>17</v>
      </c>
      <c r="E153" s="143" t="s">
        <v>46</v>
      </c>
      <c r="F153" s="143" t="s">
        <v>35</v>
      </c>
      <c r="G153" s="140">
        <v>111</v>
      </c>
      <c r="H153" s="57">
        <v>147.5</v>
      </c>
      <c r="I153" s="57">
        <v>0</v>
      </c>
      <c r="J153" s="57">
        <v>0</v>
      </c>
      <c r="K153" s="57">
        <v>0</v>
      </c>
      <c r="L153" s="57">
        <f t="shared" si="45"/>
        <v>147.5</v>
      </c>
      <c r="M153" s="42"/>
    </row>
    <row r="154" spans="1:13" ht="28.5" customHeight="1" x14ac:dyDescent="0.3">
      <c r="A154" s="165"/>
      <c r="B154" s="154"/>
      <c r="C154" s="154"/>
      <c r="D154" s="143" t="s">
        <v>17</v>
      </c>
      <c r="E154" s="143" t="s">
        <v>46</v>
      </c>
      <c r="F154" s="143" t="s">
        <v>35</v>
      </c>
      <c r="G154" s="140">
        <v>119</v>
      </c>
      <c r="H154" s="57">
        <v>38.1</v>
      </c>
      <c r="I154" s="57">
        <v>0</v>
      </c>
      <c r="J154" s="57">
        <v>0</v>
      </c>
      <c r="K154" s="57">
        <v>0</v>
      </c>
      <c r="L154" s="57">
        <f t="shared" si="45"/>
        <v>38.1</v>
      </c>
      <c r="M154" s="42"/>
    </row>
    <row r="155" spans="1:13" ht="29.25" customHeight="1" x14ac:dyDescent="0.3">
      <c r="A155" s="165"/>
      <c r="B155" s="154"/>
      <c r="C155" s="154"/>
      <c r="D155" s="143" t="s">
        <v>17</v>
      </c>
      <c r="E155" s="143" t="s">
        <v>46</v>
      </c>
      <c r="F155" s="143" t="s">
        <v>35</v>
      </c>
      <c r="G155" s="140">
        <v>611</v>
      </c>
      <c r="H155" s="57">
        <v>7313.5</v>
      </c>
      <c r="I155" s="57">
        <v>9139.1</v>
      </c>
      <c r="J155" s="57">
        <v>9138.4</v>
      </c>
      <c r="K155" s="57">
        <v>9138.4</v>
      </c>
      <c r="L155" s="57">
        <f t="shared" si="45"/>
        <v>34729.4</v>
      </c>
      <c r="M155" s="42"/>
    </row>
    <row r="156" spans="1:13" ht="32.25" customHeight="1" x14ac:dyDescent="0.3">
      <c r="A156" s="166"/>
      <c r="B156" s="155"/>
      <c r="C156" s="155"/>
      <c r="D156" s="143" t="s">
        <v>17</v>
      </c>
      <c r="E156" s="143" t="s">
        <v>46</v>
      </c>
      <c r="F156" s="143" t="s">
        <v>35</v>
      </c>
      <c r="G156" s="140">
        <v>612</v>
      </c>
      <c r="H156" s="57">
        <v>1639.3</v>
      </c>
      <c r="I156" s="57">
        <v>150</v>
      </c>
      <c r="J156" s="57">
        <v>0</v>
      </c>
      <c r="K156" s="57">
        <v>0</v>
      </c>
      <c r="L156" s="57">
        <f t="shared" si="45"/>
        <v>1789.3</v>
      </c>
      <c r="M156" s="42"/>
    </row>
    <row r="157" spans="1:13" ht="27.75" customHeight="1" x14ac:dyDescent="0.3">
      <c r="A157" s="164" t="s">
        <v>146</v>
      </c>
      <c r="B157" s="153" t="s">
        <v>87</v>
      </c>
      <c r="C157" s="153" t="s">
        <v>11</v>
      </c>
      <c r="D157" s="143" t="s">
        <v>17</v>
      </c>
      <c r="E157" s="143" t="s">
        <v>46</v>
      </c>
      <c r="F157" s="143" t="s">
        <v>76</v>
      </c>
      <c r="G157" s="140"/>
      <c r="H157" s="57">
        <f>H158+H159+H160</f>
        <v>209.2</v>
      </c>
      <c r="I157" s="57">
        <f>I158+I159+I160</f>
        <v>0</v>
      </c>
      <c r="J157" s="57">
        <f t="shared" ref="J157:K157" si="49">J158+J159+J160</f>
        <v>0</v>
      </c>
      <c r="K157" s="57">
        <f t="shared" si="49"/>
        <v>0</v>
      </c>
      <c r="L157" s="57">
        <f t="shared" si="45"/>
        <v>209.2</v>
      </c>
      <c r="M157" s="42"/>
    </row>
    <row r="158" spans="1:13" ht="29.25" customHeight="1" x14ac:dyDescent="0.3">
      <c r="A158" s="165"/>
      <c r="B158" s="154"/>
      <c r="C158" s="154"/>
      <c r="D158" s="143" t="s">
        <v>17</v>
      </c>
      <c r="E158" s="143" t="s">
        <v>46</v>
      </c>
      <c r="F158" s="143" t="s">
        <v>76</v>
      </c>
      <c r="G158" s="140">
        <v>112</v>
      </c>
      <c r="H158" s="57">
        <v>26</v>
      </c>
      <c r="I158" s="57"/>
      <c r="J158" s="57">
        <v>0</v>
      </c>
      <c r="K158" s="57">
        <v>0</v>
      </c>
      <c r="L158" s="57">
        <f t="shared" si="45"/>
        <v>26</v>
      </c>
      <c r="M158" s="42"/>
    </row>
    <row r="159" spans="1:13" ht="28.5" customHeight="1" x14ac:dyDescent="0.3">
      <c r="A159" s="165"/>
      <c r="B159" s="154"/>
      <c r="C159" s="154"/>
      <c r="D159" s="143" t="s">
        <v>17</v>
      </c>
      <c r="E159" s="143" t="s">
        <v>46</v>
      </c>
      <c r="F159" s="143" t="s">
        <v>76</v>
      </c>
      <c r="G159" s="140">
        <v>113</v>
      </c>
      <c r="H159" s="57">
        <v>46.2</v>
      </c>
      <c r="I159" s="57"/>
      <c r="J159" s="57">
        <v>0</v>
      </c>
      <c r="K159" s="57">
        <v>0</v>
      </c>
      <c r="L159" s="57">
        <f t="shared" si="45"/>
        <v>46.2</v>
      </c>
      <c r="M159" s="42"/>
    </row>
    <row r="160" spans="1:13" ht="27.75" customHeight="1" x14ac:dyDescent="0.3">
      <c r="A160" s="166"/>
      <c r="B160" s="155"/>
      <c r="C160" s="154"/>
      <c r="D160" s="143" t="s">
        <v>17</v>
      </c>
      <c r="E160" s="143" t="s">
        <v>46</v>
      </c>
      <c r="F160" s="143" t="s">
        <v>76</v>
      </c>
      <c r="G160" s="140">
        <v>244</v>
      </c>
      <c r="H160" s="57">
        <v>137</v>
      </c>
      <c r="I160" s="57"/>
      <c r="J160" s="57">
        <v>0</v>
      </c>
      <c r="K160" s="57">
        <v>0</v>
      </c>
      <c r="L160" s="57">
        <f t="shared" si="45"/>
        <v>137</v>
      </c>
      <c r="M160" s="42"/>
    </row>
    <row r="161" spans="1:13" ht="100.5" customHeight="1" x14ac:dyDescent="0.3">
      <c r="A161" s="137" t="s">
        <v>147</v>
      </c>
      <c r="B161" s="132" t="s">
        <v>89</v>
      </c>
      <c r="C161" s="140" t="s">
        <v>11</v>
      </c>
      <c r="D161" s="143" t="s">
        <v>17</v>
      </c>
      <c r="E161" s="143" t="s">
        <v>20</v>
      </c>
      <c r="F161" s="143" t="s">
        <v>88</v>
      </c>
      <c r="G161" s="140">
        <v>244</v>
      </c>
      <c r="H161" s="57">
        <v>150</v>
      </c>
      <c r="I161" s="57"/>
      <c r="J161" s="57">
        <v>0</v>
      </c>
      <c r="K161" s="57">
        <v>0</v>
      </c>
      <c r="L161" s="57">
        <f t="shared" si="45"/>
        <v>150</v>
      </c>
      <c r="M161" s="42"/>
    </row>
    <row r="162" spans="1:13" ht="94.5" customHeight="1" x14ac:dyDescent="0.3">
      <c r="A162" s="137" t="s">
        <v>148</v>
      </c>
      <c r="B162" s="133" t="s">
        <v>162</v>
      </c>
      <c r="C162" s="140" t="s">
        <v>11</v>
      </c>
      <c r="D162" s="143" t="s">
        <v>17</v>
      </c>
      <c r="E162" s="143" t="s">
        <v>46</v>
      </c>
      <c r="F162" s="143" t="s">
        <v>163</v>
      </c>
      <c r="G162" s="140">
        <v>111</v>
      </c>
      <c r="H162" s="57">
        <v>67.5</v>
      </c>
      <c r="I162" s="57"/>
      <c r="J162" s="57">
        <v>0</v>
      </c>
      <c r="K162" s="57">
        <v>0</v>
      </c>
      <c r="L162" s="57">
        <f t="shared" ref="L162" si="50">H162+I162+J162+K162</f>
        <v>67.5</v>
      </c>
      <c r="M162" s="42"/>
    </row>
    <row r="163" spans="1:13" ht="29.25" customHeight="1" x14ac:dyDescent="0.3">
      <c r="A163" s="164" t="s">
        <v>182</v>
      </c>
      <c r="B163" s="190" t="s">
        <v>170</v>
      </c>
      <c r="C163" s="153" t="s">
        <v>11</v>
      </c>
      <c r="D163" s="143" t="s">
        <v>17</v>
      </c>
      <c r="E163" s="143" t="s">
        <v>46</v>
      </c>
      <c r="F163" s="143" t="s">
        <v>171</v>
      </c>
      <c r="G163" s="140"/>
      <c r="H163" s="57">
        <f t="shared" ref="H163" si="51">H164+H165</f>
        <v>27.3</v>
      </c>
      <c r="I163" s="57">
        <f t="shared" ref="I163:L163" si="52">I164+I165</f>
        <v>0</v>
      </c>
      <c r="J163" s="57">
        <f t="shared" si="52"/>
        <v>0</v>
      </c>
      <c r="K163" s="57">
        <f t="shared" si="52"/>
        <v>0</v>
      </c>
      <c r="L163" s="57">
        <f t="shared" si="52"/>
        <v>27.3</v>
      </c>
      <c r="M163" s="42"/>
    </row>
    <row r="164" spans="1:13" ht="35.25" customHeight="1" x14ac:dyDescent="0.3">
      <c r="A164" s="165"/>
      <c r="B164" s="191"/>
      <c r="C164" s="154"/>
      <c r="D164" s="143" t="s">
        <v>17</v>
      </c>
      <c r="E164" s="143" t="s">
        <v>46</v>
      </c>
      <c r="F164" s="143" t="s">
        <v>171</v>
      </c>
      <c r="G164" s="140">
        <v>111</v>
      </c>
      <c r="H164" s="57">
        <v>21</v>
      </c>
      <c r="I164" s="57"/>
      <c r="J164" s="57">
        <v>0</v>
      </c>
      <c r="K164" s="57">
        <v>0</v>
      </c>
      <c r="L164" s="57">
        <f t="shared" ref="L164:L166" si="53">H164+I164+J164+K164</f>
        <v>21</v>
      </c>
      <c r="M164" s="42"/>
    </row>
    <row r="165" spans="1:13" ht="33.75" customHeight="1" x14ac:dyDescent="0.3">
      <c r="A165" s="166"/>
      <c r="B165" s="192"/>
      <c r="C165" s="155"/>
      <c r="D165" s="143" t="s">
        <v>17</v>
      </c>
      <c r="E165" s="143" t="s">
        <v>46</v>
      </c>
      <c r="F165" s="143" t="s">
        <v>171</v>
      </c>
      <c r="G165" s="140">
        <v>119</v>
      </c>
      <c r="H165" s="57">
        <v>6.3</v>
      </c>
      <c r="I165" s="57"/>
      <c r="J165" s="57">
        <v>0</v>
      </c>
      <c r="K165" s="57">
        <v>0</v>
      </c>
      <c r="L165" s="57">
        <f t="shared" si="53"/>
        <v>6.3</v>
      </c>
      <c r="M165" s="42"/>
    </row>
    <row r="166" spans="1:13" ht="99" customHeight="1" x14ac:dyDescent="0.3">
      <c r="A166" s="137" t="s">
        <v>183</v>
      </c>
      <c r="B166" s="133" t="s">
        <v>164</v>
      </c>
      <c r="C166" s="140" t="s">
        <v>11</v>
      </c>
      <c r="D166" s="143" t="s">
        <v>17</v>
      </c>
      <c r="E166" s="143" t="s">
        <v>46</v>
      </c>
      <c r="F166" s="143" t="s">
        <v>165</v>
      </c>
      <c r="G166" s="140">
        <v>244</v>
      </c>
      <c r="H166" s="57">
        <v>77</v>
      </c>
      <c r="I166" s="57"/>
      <c r="J166" s="57">
        <v>0</v>
      </c>
      <c r="K166" s="57">
        <v>0</v>
      </c>
      <c r="L166" s="57">
        <f t="shared" si="53"/>
        <v>77</v>
      </c>
      <c r="M166" s="42"/>
    </row>
    <row r="167" spans="1:13" ht="39" customHeight="1" x14ac:dyDescent="0.3">
      <c r="A167" s="164" t="s">
        <v>184</v>
      </c>
      <c r="B167" s="190" t="s">
        <v>166</v>
      </c>
      <c r="C167" s="153" t="s">
        <v>11</v>
      </c>
      <c r="D167" s="143" t="s">
        <v>17</v>
      </c>
      <c r="E167" s="143" t="s">
        <v>46</v>
      </c>
      <c r="F167" s="143" t="s">
        <v>167</v>
      </c>
      <c r="G167" s="140"/>
      <c r="H167" s="57">
        <f t="shared" ref="H167" si="54">H169+H170</f>
        <v>122.9</v>
      </c>
      <c r="I167" s="57">
        <f>I169+I170+I168</f>
        <v>158.1</v>
      </c>
      <c r="J167" s="57">
        <f t="shared" ref="J167" si="55">J169+J170</f>
        <v>0</v>
      </c>
      <c r="K167" s="57">
        <f t="shared" ref="K167" si="56">K169+K170</f>
        <v>0</v>
      </c>
      <c r="L167" s="57">
        <f t="shared" ref="L167" si="57">L169+L170</f>
        <v>268.7</v>
      </c>
      <c r="M167" s="42"/>
    </row>
    <row r="168" spans="1:13" ht="39" customHeight="1" x14ac:dyDescent="0.3">
      <c r="A168" s="165"/>
      <c r="B168" s="191"/>
      <c r="C168" s="154"/>
      <c r="D168" s="143" t="s">
        <v>17</v>
      </c>
      <c r="E168" s="143" t="s">
        <v>46</v>
      </c>
      <c r="F168" s="143" t="s">
        <v>167</v>
      </c>
      <c r="G168" s="140">
        <v>850</v>
      </c>
      <c r="H168" s="57">
        <v>0</v>
      </c>
      <c r="I168" s="57">
        <v>12.3</v>
      </c>
      <c r="J168" s="57">
        <v>0</v>
      </c>
      <c r="K168" s="57">
        <v>0</v>
      </c>
      <c r="L168" s="57">
        <f>H168+I168+J168+K168</f>
        <v>12.3</v>
      </c>
      <c r="M168" s="42"/>
    </row>
    <row r="169" spans="1:13" ht="38.25" customHeight="1" x14ac:dyDescent="0.3">
      <c r="A169" s="165"/>
      <c r="B169" s="191"/>
      <c r="C169" s="154"/>
      <c r="D169" s="143" t="s">
        <v>17</v>
      </c>
      <c r="E169" s="143" t="s">
        <v>46</v>
      </c>
      <c r="F169" s="143" t="s">
        <v>167</v>
      </c>
      <c r="G169" s="140">
        <v>111</v>
      </c>
      <c r="H169" s="57">
        <v>88.8</v>
      </c>
      <c r="I169" s="57">
        <v>112</v>
      </c>
      <c r="J169" s="57">
        <v>0</v>
      </c>
      <c r="K169" s="57">
        <v>0</v>
      </c>
      <c r="L169" s="57">
        <f t="shared" ref="L169:L171" si="58">H169+I169+J169+K169</f>
        <v>200.8</v>
      </c>
      <c r="M169" s="42"/>
    </row>
    <row r="170" spans="1:13" ht="36.75" customHeight="1" x14ac:dyDescent="0.3">
      <c r="A170" s="166"/>
      <c r="B170" s="192"/>
      <c r="C170" s="155"/>
      <c r="D170" s="143" t="s">
        <v>17</v>
      </c>
      <c r="E170" s="143" t="s">
        <v>46</v>
      </c>
      <c r="F170" s="143" t="s">
        <v>167</v>
      </c>
      <c r="G170" s="140">
        <v>119</v>
      </c>
      <c r="H170" s="57">
        <v>34.1</v>
      </c>
      <c r="I170" s="57">
        <v>33.799999999999997</v>
      </c>
      <c r="J170" s="57">
        <v>0</v>
      </c>
      <c r="K170" s="57">
        <v>0</v>
      </c>
      <c r="L170" s="57">
        <f t="shared" si="58"/>
        <v>67.900000000000006</v>
      </c>
      <c r="M170" s="42"/>
    </row>
    <row r="171" spans="1:13" ht="91.5" customHeight="1" x14ac:dyDescent="0.3">
      <c r="A171" s="137" t="s">
        <v>185</v>
      </c>
      <c r="B171" s="133" t="s">
        <v>231</v>
      </c>
      <c r="C171" s="140" t="s">
        <v>11</v>
      </c>
      <c r="D171" s="143" t="s">
        <v>17</v>
      </c>
      <c r="E171" s="143" t="s">
        <v>46</v>
      </c>
      <c r="F171" s="143" t="s">
        <v>82</v>
      </c>
      <c r="G171" s="140">
        <v>244</v>
      </c>
      <c r="H171" s="57">
        <v>1010</v>
      </c>
      <c r="I171" s="57"/>
      <c r="J171" s="57">
        <v>0</v>
      </c>
      <c r="K171" s="57">
        <v>0</v>
      </c>
      <c r="L171" s="57">
        <f t="shared" si="58"/>
        <v>1010</v>
      </c>
      <c r="M171" s="42"/>
    </row>
    <row r="172" spans="1:13" ht="30.75" customHeight="1" x14ac:dyDescent="0.3">
      <c r="A172" s="164" t="s">
        <v>186</v>
      </c>
      <c r="B172" s="190" t="s">
        <v>212</v>
      </c>
      <c r="C172" s="153" t="s">
        <v>11</v>
      </c>
      <c r="D172" s="143" t="s">
        <v>17</v>
      </c>
      <c r="E172" s="143" t="s">
        <v>46</v>
      </c>
      <c r="F172" s="143" t="s">
        <v>210</v>
      </c>
      <c r="G172" s="140"/>
      <c r="H172" s="57">
        <f t="shared" ref="H172:K172" si="59">H174+H175</f>
        <v>0</v>
      </c>
      <c r="I172" s="57">
        <f>I174+I175+I173</f>
        <v>114.6</v>
      </c>
      <c r="J172" s="57">
        <f t="shared" si="59"/>
        <v>0</v>
      </c>
      <c r="K172" s="57">
        <f t="shared" si="59"/>
        <v>0</v>
      </c>
      <c r="L172" s="57">
        <f>I172+H172+J172+K172</f>
        <v>114.6</v>
      </c>
      <c r="M172" s="42"/>
    </row>
    <row r="173" spans="1:13" ht="30.75" customHeight="1" x14ac:dyDescent="0.3">
      <c r="A173" s="165"/>
      <c r="B173" s="191"/>
      <c r="C173" s="154"/>
      <c r="D173" s="143" t="s">
        <v>17</v>
      </c>
      <c r="E173" s="143" t="s">
        <v>46</v>
      </c>
      <c r="F173" s="143" t="s">
        <v>210</v>
      </c>
      <c r="G173" s="140">
        <v>611</v>
      </c>
      <c r="H173" s="57"/>
      <c r="I173" s="57">
        <v>44.5</v>
      </c>
      <c r="J173" s="57"/>
      <c r="K173" s="57"/>
      <c r="L173" s="57">
        <f>H173+I173+J173+K173</f>
        <v>44.5</v>
      </c>
      <c r="M173" s="42"/>
    </row>
    <row r="174" spans="1:13" ht="28.5" customHeight="1" x14ac:dyDescent="0.3">
      <c r="A174" s="165"/>
      <c r="B174" s="191"/>
      <c r="C174" s="154"/>
      <c r="D174" s="143" t="s">
        <v>17</v>
      </c>
      <c r="E174" s="143" t="s">
        <v>46</v>
      </c>
      <c r="F174" s="143" t="s">
        <v>210</v>
      </c>
      <c r="G174" s="140">
        <v>111</v>
      </c>
      <c r="H174" s="57"/>
      <c r="I174" s="57">
        <v>53.8</v>
      </c>
      <c r="J174" s="57">
        <v>0</v>
      </c>
      <c r="K174" s="57">
        <v>0</v>
      </c>
      <c r="L174" s="57">
        <f t="shared" ref="L174" si="60">H174+I174+J174+K174</f>
        <v>53.8</v>
      </c>
      <c r="M174" s="42"/>
    </row>
    <row r="175" spans="1:13" ht="27" customHeight="1" x14ac:dyDescent="0.3">
      <c r="A175" s="166"/>
      <c r="B175" s="192"/>
      <c r="C175" s="155"/>
      <c r="D175" s="143" t="s">
        <v>17</v>
      </c>
      <c r="E175" s="143" t="s">
        <v>46</v>
      </c>
      <c r="F175" s="143" t="s">
        <v>210</v>
      </c>
      <c r="G175" s="140">
        <v>119</v>
      </c>
      <c r="H175" s="57"/>
      <c r="I175" s="57">
        <v>16.3</v>
      </c>
      <c r="J175" s="57">
        <v>0</v>
      </c>
      <c r="K175" s="57">
        <v>0</v>
      </c>
      <c r="L175" s="57">
        <f t="shared" ref="L175:L184" si="61">H175+I175+J175+K175</f>
        <v>16.3</v>
      </c>
      <c r="M175" s="42"/>
    </row>
    <row r="176" spans="1:13" ht="27" customHeight="1" x14ac:dyDescent="0.3">
      <c r="A176" s="164" t="s">
        <v>230</v>
      </c>
      <c r="B176" s="190" t="s">
        <v>56</v>
      </c>
      <c r="C176" s="153" t="s">
        <v>11</v>
      </c>
      <c r="D176" s="143" t="s">
        <v>17</v>
      </c>
      <c r="E176" s="143" t="s">
        <v>46</v>
      </c>
      <c r="F176" s="143" t="s">
        <v>232</v>
      </c>
      <c r="G176" s="140"/>
      <c r="H176" s="57">
        <f>H177</f>
        <v>0</v>
      </c>
      <c r="I176" s="57">
        <f t="shared" ref="I176:K176" si="62">I177</f>
        <v>10683</v>
      </c>
      <c r="J176" s="57">
        <f t="shared" si="62"/>
        <v>0</v>
      </c>
      <c r="K176" s="57">
        <f t="shared" si="62"/>
        <v>0</v>
      </c>
      <c r="L176" s="57">
        <f t="shared" si="61"/>
        <v>10683</v>
      </c>
      <c r="M176" s="42"/>
    </row>
    <row r="177" spans="1:14" ht="27" customHeight="1" x14ac:dyDescent="0.3">
      <c r="A177" s="166"/>
      <c r="B177" s="192"/>
      <c r="C177" s="155"/>
      <c r="D177" s="143" t="s">
        <v>17</v>
      </c>
      <c r="E177" s="143" t="s">
        <v>46</v>
      </c>
      <c r="F177" s="143" t="s">
        <v>232</v>
      </c>
      <c r="G177" s="140">
        <v>611</v>
      </c>
      <c r="H177" s="57"/>
      <c r="I177" s="57">
        <v>10683</v>
      </c>
      <c r="J177" s="57"/>
      <c r="K177" s="57"/>
      <c r="L177" s="57">
        <f t="shared" si="61"/>
        <v>10683</v>
      </c>
      <c r="M177" s="42"/>
    </row>
    <row r="178" spans="1:14" ht="27" customHeight="1" x14ac:dyDescent="0.3">
      <c r="A178" s="164" t="s">
        <v>233</v>
      </c>
      <c r="B178" s="190" t="s">
        <v>151</v>
      </c>
      <c r="C178" s="153" t="s">
        <v>11</v>
      </c>
      <c r="D178" s="143" t="s">
        <v>17</v>
      </c>
      <c r="E178" s="143" t="s">
        <v>46</v>
      </c>
      <c r="F178" s="143" t="s">
        <v>51</v>
      </c>
      <c r="G178" s="140"/>
      <c r="H178" s="57">
        <f>H179</f>
        <v>0</v>
      </c>
      <c r="I178" s="57">
        <f t="shared" ref="I178" si="63">I179</f>
        <v>1308.7</v>
      </c>
      <c r="J178" s="57">
        <f t="shared" ref="J178" si="64">J179</f>
        <v>0</v>
      </c>
      <c r="K178" s="57">
        <f t="shared" ref="K178" si="65">K179</f>
        <v>0</v>
      </c>
      <c r="L178" s="57">
        <f t="shared" si="61"/>
        <v>1308.7</v>
      </c>
      <c r="M178" s="42"/>
    </row>
    <row r="179" spans="1:14" ht="27" customHeight="1" x14ac:dyDescent="0.3">
      <c r="A179" s="166"/>
      <c r="B179" s="192"/>
      <c r="C179" s="155"/>
      <c r="D179" s="143" t="s">
        <v>17</v>
      </c>
      <c r="E179" s="143" t="s">
        <v>46</v>
      </c>
      <c r="F179" s="143" t="s">
        <v>51</v>
      </c>
      <c r="G179" s="140">
        <v>611</v>
      </c>
      <c r="H179" s="57"/>
      <c r="I179" s="57">
        <v>1308.7</v>
      </c>
      <c r="J179" s="57"/>
      <c r="K179" s="57"/>
      <c r="L179" s="57">
        <f t="shared" si="61"/>
        <v>1308.7</v>
      </c>
      <c r="M179" s="42"/>
    </row>
    <row r="180" spans="1:14" ht="27" customHeight="1" x14ac:dyDescent="0.3">
      <c r="A180" s="164" t="s">
        <v>234</v>
      </c>
      <c r="B180" s="190" t="s">
        <v>235</v>
      </c>
      <c r="C180" s="153" t="s">
        <v>11</v>
      </c>
      <c r="D180" s="143" t="s">
        <v>17</v>
      </c>
      <c r="E180" s="143" t="s">
        <v>46</v>
      </c>
      <c r="F180" s="143" t="s">
        <v>236</v>
      </c>
      <c r="G180" s="140"/>
      <c r="H180" s="57">
        <f>H181</f>
        <v>0</v>
      </c>
      <c r="I180" s="57">
        <f t="shared" ref="I180" si="66">I181</f>
        <v>333.2</v>
      </c>
      <c r="J180" s="57">
        <f t="shared" ref="J180" si="67">J181</f>
        <v>0</v>
      </c>
      <c r="K180" s="57">
        <f t="shared" ref="K180" si="68">K181</f>
        <v>0</v>
      </c>
      <c r="L180" s="57">
        <f t="shared" si="61"/>
        <v>333.2</v>
      </c>
      <c r="M180" s="42"/>
    </row>
    <row r="181" spans="1:14" ht="27" customHeight="1" x14ac:dyDescent="0.3">
      <c r="A181" s="166"/>
      <c r="B181" s="192"/>
      <c r="C181" s="155"/>
      <c r="D181" s="143" t="s">
        <v>17</v>
      </c>
      <c r="E181" s="143" t="s">
        <v>46</v>
      </c>
      <c r="F181" s="143" t="s">
        <v>236</v>
      </c>
      <c r="G181" s="140">
        <v>611</v>
      </c>
      <c r="H181" s="57"/>
      <c r="I181" s="57">
        <v>333.2</v>
      </c>
      <c r="J181" s="57"/>
      <c r="K181" s="57"/>
      <c r="L181" s="57">
        <f t="shared" si="61"/>
        <v>333.2</v>
      </c>
      <c r="M181" s="42"/>
    </row>
    <row r="182" spans="1:14" ht="37.5" customHeight="1" x14ac:dyDescent="0.3">
      <c r="A182" s="164" t="s">
        <v>237</v>
      </c>
      <c r="B182" s="190" t="s">
        <v>238</v>
      </c>
      <c r="C182" s="153" t="s">
        <v>11</v>
      </c>
      <c r="D182" s="143" t="s">
        <v>17</v>
      </c>
      <c r="E182" s="143" t="s">
        <v>46</v>
      </c>
      <c r="F182" s="143" t="s">
        <v>219</v>
      </c>
      <c r="G182" s="140"/>
      <c r="H182" s="57">
        <f>H184</f>
        <v>0</v>
      </c>
      <c r="I182" s="57">
        <f>I184+I183</f>
        <v>68.5</v>
      </c>
      <c r="J182" s="57">
        <f t="shared" ref="J182" si="69">J184</f>
        <v>0</v>
      </c>
      <c r="K182" s="57">
        <f t="shared" ref="K182" si="70">K184</f>
        <v>0</v>
      </c>
      <c r="L182" s="57">
        <f t="shared" si="61"/>
        <v>68.5</v>
      </c>
      <c r="M182" s="42"/>
    </row>
    <row r="183" spans="1:14" ht="37.5" customHeight="1" x14ac:dyDescent="0.3">
      <c r="A183" s="165"/>
      <c r="B183" s="191"/>
      <c r="C183" s="154"/>
      <c r="D183" s="143" t="s">
        <v>17</v>
      </c>
      <c r="E183" s="143" t="s">
        <v>46</v>
      </c>
      <c r="F183" s="143" t="s">
        <v>219</v>
      </c>
      <c r="G183" s="140">
        <v>831</v>
      </c>
      <c r="H183" s="57">
        <v>0</v>
      </c>
      <c r="I183" s="57">
        <v>0.5</v>
      </c>
      <c r="J183" s="57">
        <v>0</v>
      </c>
      <c r="K183" s="57">
        <v>0</v>
      </c>
      <c r="L183" s="57">
        <f t="shared" si="61"/>
        <v>0.5</v>
      </c>
      <c r="M183" s="42"/>
    </row>
    <row r="184" spans="1:14" ht="56.25" customHeight="1" x14ac:dyDescent="0.3">
      <c r="A184" s="166"/>
      <c r="B184" s="192"/>
      <c r="C184" s="155"/>
      <c r="D184" s="143" t="s">
        <v>17</v>
      </c>
      <c r="E184" s="143" t="s">
        <v>46</v>
      </c>
      <c r="F184" s="143" t="s">
        <v>219</v>
      </c>
      <c r="G184" s="140">
        <v>611</v>
      </c>
      <c r="H184" s="57"/>
      <c r="I184" s="57">
        <v>68</v>
      </c>
      <c r="J184" s="57"/>
      <c r="K184" s="57"/>
      <c r="L184" s="57">
        <f t="shared" si="61"/>
        <v>68</v>
      </c>
      <c r="M184" s="42"/>
    </row>
    <row r="185" spans="1:14" ht="30" customHeight="1" x14ac:dyDescent="0.3">
      <c r="A185" s="168" t="s">
        <v>13</v>
      </c>
      <c r="B185" s="169"/>
      <c r="C185" s="71"/>
      <c r="D185" s="124"/>
      <c r="E185" s="124"/>
      <c r="F185" s="124"/>
      <c r="G185" s="123"/>
      <c r="H185" s="24">
        <f>H130+H140+H143+H144+H145+H148+H152+H157+H161+H162+H163+H166+H167+H171+H182+H180+H178+H176+H172</f>
        <v>35512.699999999997</v>
      </c>
      <c r="I185" s="24">
        <f t="shared" ref="I185:L185" si="71">I130+I140+I143+I144+I145+I148+I152+I157+I161+I162+I163+I166+I167+I171+I182+I180+I178+I176+I172</f>
        <v>34102.800000000003</v>
      </c>
      <c r="J185" s="24">
        <f t="shared" si="71"/>
        <v>33493.800000000003</v>
      </c>
      <c r="K185" s="24">
        <f t="shared" si="71"/>
        <v>33493.800000000003</v>
      </c>
      <c r="L185" s="24">
        <f t="shared" si="71"/>
        <v>136590.79999999999</v>
      </c>
      <c r="M185" s="43"/>
      <c r="N185" s="20"/>
    </row>
    <row r="186" spans="1:14" ht="45" customHeight="1" x14ac:dyDescent="0.3">
      <c r="A186" s="162" t="s">
        <v>15</v>
      </c>
      <c r="B186" s="163"/>
      <c r="C186" s="122"/>
      <c r="D186" s="124"/>
      <c r="E186" s="123"/>
      <c r="F186" s="123"/>
      <c r="G186" s="123"/>
      <c r="H186" s="74">
        <f>H63+H128+H185</f>
        <v>619466.9</v>
      </c>
      <c r="I186" s="74">
        <f>I63+I128+I185-0.1</f>
        <v>628502.1</v>
      </c>
      <c r="J186" s="34">
        <f>J63+J128+J185</f>
        <v>630781.1</v>
      </c>
      <c r="K186" s="34">
        <f>K63+K128+K185</f>
        <v>631591.19999999995</v>
      </c>
      <c r="L186" s="57">
        <f t="shared" si="45"/>
        <v>2510341.2999999998</v>
      </c>
      <c r="M186" s="33"/>
      <c r="N186" s="20"/>
    </row>
    <row r="187" spans="1:14" s="14" customFormat="1" ht="18.75" hidden="1" customHeight="1" outlineLevel="1" x14ac:dyDescent="0.3">
      <c r="A187" s="161"/>
      <c r="B187" s="161"/>
      <c r="C187" s="66"/>
      <c r="D187" s="50"/>
      <c r="E187" s="39"/>
      <c r="F187" s="39"/>
      <c r="G187" s="39"/>
      <c r="H187" s="58" t="e">
        <f>H9+#REF!+H33+H36+H73+H85+#REF!</f>
        <v>#REF!</v>
      </c>
      <c r="I187" s="22" t="e">
        <f>I9+#REF!+I33+I36+I73+I85+#REF!</f>
        <v>#REF!</v>
      </c>
      <c r="J187" s="58" t="e">
        <f>J9+#REF!+J33+J36+J73+J85+#REF!</f>
        <v>#REF!</v>
      </c>
      <c r="K187" s="58"/>
      <c r="L187" s="58" t="e">
        <f>L9+#REF!+L33+L36+L73+L85+#REF!</f>
        <v>#REF!</v>
      </c>
      <c r="M187" s="40"/>
    </row>
    <row r="188" spans="1:14" s="14" customFormat="1" hidden="1" outlineLevel="1" x14ac:dyDescent="0.3">
      <c r="A188" s="50"/>
      <c r="B188" s="50"/>
      <c r="C188" s="39"/>
      <c r="D188" s="50"/>
      <c r="E188" s="39"/>
      <c r="F188" s="39"/>
      <c r="G188" s="39"/>
      <c r="H188" s="58" t="e">
        <f>#REF!+#REF!+#REF!+H65+#REF!+#REF!+#REF!+#REF!</f>
        <v>#REF!</v>
      </c>
      <c r="I188" s="22" t="e">
        <f>#REF!+#REF!+#REF!+I65+#REF!+#REF!+#REF!+#REF!</f>
        <v>#REF!</v>
      </c>
      <c r="J188" s="58" t="e">
        <f>#REF!+#REF!+#REF!+J65+#REF!+#REF!+#REF!+#REF!</f>
        <v>#REF!</v>
      </c>
      <c r="K188" s="58"/>
      <c r="L188" s="58" t="e">
        <f>#REF!+#REF!+#REF!+L65+#REF!+#REF!+#REF!+#REF!</f>
        <v>#REF!</v>
      </c>
      <c r="M188" s="40"/>
    </row>
    <row r="189" spans="1:14" s="14" customFormat="1" hidden="1" outlineLevel="1" x14ac:dyDescent="0.3">
      <c r="A189" s="50"/>
      <c r="B189" s="50"/>
      <c r="C189" s="39"/>
      <c r="D189" s="50"/>
      <c r="E189" s="39"/>
      <c r="F189" s="39"/>
      <c r="G189" s="39"/>
      <c r="H189" s="58"/>
      <c r="I189" s="22"/>
      <c r="J189" s="58"/>
      <c r="K189" s="58"/>
      <c r="L189" s="58"/>
      <c r="M189" s="40"/>
    </row>
    <row r="190" spans="1:14" s="14" customFormat="1" hidden="1" outlineLevel="1" x14ac:dyDescent="0.3">
      <c r="A190" s="50"/>
      <c r="B190" s="50"/>
      <c r="C190" s="39"/>
      <c r="D190" s="50"/>
      <c r="E190" s="39"/>
      <c r="F190" s="39"/>
      <c r="G190" s="39"/>
      <c r="H190" s="58"/>
      <c r="I190" s="22"/>
      <c r="J190" s="58"/>
      <c r="K190" s="58"/>
      <c r="L190" s="58"/>
      <c r="M190" s="40"/>
    </row>
    <row r="191" spans="1:14" collapsed="1" x14ac:dyDescent="0.3">
      <c r="A191" s="39"/>
      <c r="B191" s="39"/>
      <c r="C191" s="39"/>
      <c r="D191" s="50"/>
      <c r="E191" s="39"/>
      <c r="F191" s="39"/>
      <c r="G191" s="39"/>
      <c r="H191" s="59"/>
      <c r="I191" s="61"/>
      <c r="J191" s="64"/>
      <c r="K191" s="37"/>
      <c r="L191" s="37"/>
      <c r="M191" s="41"/>
    </row>
    <row r="192" spans="1:14" x14ac:dyDescent="0.3">
      <c r="A192" s="156"/>
      <c r="B192" s="156"/>
      <c r="C192" s="37"/>
      <c r="D192" s="49"/>
      <c r="E192" s="37"/>
      <c r="F192" s="37"/>
      <c r="G192" s="37"/>
      <c r="H192" s="37"/>
      <c r="J192" s="37"/>
      <c r="K192" s="37"/>
      <c r="L192" s="60"/>
      <c r="M192" s="38"/>
    </row>
    <row r="193" spans="1:13" x14ac:dyDescent="0.3">
      <c r="A193" s="49"/>
      <c r="B193" s="37"/>
      <c r="C193" s="37"/>
      <c r="D193" s="49"/>
      <c r="E193" s="37"/>
      <c r="F193" s="37"/>
      <c r="G193" s="37"/>
      <c r="H193" s="37"/>
      <c r="J193" s="37"/>
      <c r="K193" s="37"/>
      <c r="L193" s="37"/>
      <c r="M193" s="38"/>
    </row>
    <row r="194" spans="1:13" x14ac:dyDescent="0.3">
      <c r="A194" s="49"/>
      <c r="B194" s="37"/>
      <c r="C194" s="37"/>
      <c r="D194" s="49"/>
      <c r="E194" s="37"/>
      <c r="F194" s="37"/>
      <c r="G194" s="37"/>
      <c r="H194" s="37"/>
      <c r="J194" s="37"/>
      <c r="K194" s="37"/>
      <c r="L194" s="37"/>
      <c r="M194" s="38"/>
    </row>
    <row r="195" spans="1:13" x14ac:dyDescent="0.3">
      <c r="A195" s="49"/>
      <c r="B195" s="37"/>
      <c r="C195" s="37"/>
      <c r="D195" s="49"/>
      <c r="E195" s="37"/>
      <c r="F195" s="37"/>
      <c r="G195" s="37"/>
      <c r="H195" s="37"/>
      <c r="J195" s="37"/>
      <c r="K195" s="37"/>
      <c r="L195" s="37"/>
      <c r="M195" s="38"/>
    </row>
    <row r="196" spans="1:13" x14ac:dyDescent="0.3">
      <c r="G196" s="28"/>
      <c r="I196" s="61"/>
    </row>
    <row r="197" spans="1:13" x14ac:dyDescent="0.3">
      <c r="H197" s="61"/>
    </row>
  </sheetData>
  <autoFilter ref="A6:P186"/>
  <mergeCells count="134">
    <mergeCell ref="A182:A184"/>
    <mergeCell ref="B182:B184"/>
    <mergeCell ref="C182:C184"/>
    <mergeCell ref="A176:A177"/>
    <mergeCell ref="B176:B177"/>
    <mergeCell ref="C176:C177"/>
    <mergeCell ref="A178:A179"/>
    <mergeCell ref="B178:B179"/>
    <mergeCell ref="C178:C179"/>
    <mergeCell ref="A180:A181"/>
    <mergeCell ref="B180:B181"/>
    <mergeCell ref="C180:C181"/>
    <mergeCell ref="B172:B175"/>
    <mergeCell ref="C172:C175"/>
    <mergeCell ref="A163:A165"/>
    <mergeCell ref="B163:B165"/>
    <mergeCell ref="C163:C165"/>
    <mergeCell ref="A167:A170"/>
    <mergeCell ref="B167:B170"/>
    <mergeCell ref="C167:C170"/>
    <mergeCell ref="A104:A107"/>
    <mergeCell ref="B104:B107"/>
    <mergeCell ref="C104:C107"/>
    <mergeCell ref="C130:C139"/>
    <mergeCell ref="A118:A120"/>
    <mergeCell ref="B118:B120"/>
    <mergeCell ref="C118:C120"/>
    <mergeCell ref="A172:A175"/>
    <mergeCell ref="C157:C160"/>
    <mergeCell ref="B130:B139"/>
    <mergeCell ref="A130:A139"/>
    <mergeCell ref="A102:A103"/>
    <mergeCell ref="B102:B103"/>
    <mergeCell ref="C102:C103"/>
    <mergeCell ref="A109:A110"/>
    <mergeCell ref="B109:B110"/>
    <mergeCell ref="C109:C110"/>
    <mergeCell ref="D96:D98"/>
    <mergeCell ref="E96:E98"/>
    <mergeCell ref="F96:F98"/>
    <mergeCell ref="A99:A101"/>
    <mergeCell ref="B99:B101"/>
    <mergeCell ref="C99:C101"/>
    <mergeCell ref="A96:A98"/>
    <mergeCell ref="B96:B98"/>
    <mergeCell ref="C96:C98"/>
    <mergeCell ref="C43:C45"/>
    <mergeCell ref="A31:A32"/>
    <mergeCell ref="B31:B32"/>
    <mergeCell ref="C31:C32"/>
    <mergeCell ref="A52:A54"/>
    <mergeCell ref="B52:B54"/>
    <mergeCell ref="C52:C54"/>
    <mergeCell ref="B39:B42"/>
    <mergeCell ref="A39:A42"/>
    <mergeCell ref="C39:C42"/>
    <mergeCell ref="B36:B38"/>
    <mergeCell ref="A33:A35"/>
    <mergeCell ref="A36:A38"/>
    <mergeCell ref="C36:C38"/>
    <mergeCell ref="C33:C35"/>
    <mergeCell ref="B33:B35"/>
    <mergeCell ref="C46:C49"/>
    <mergeCell ref="A43:A45"/>
    <mergeCell ref="B43:B45"/>
    <mergeCell ref="C85:C88"/>
    <mergeCell ref="A93:A95"/>
    <mergeCell ref="C93:C95"/>
    <mergeCell ref="A89:A92"/>
    <mergeCell ref="B80:B84"/>
    <mergeCell ref="C80:C84"/>
    <mergeCell ref="A64:M64"/>
    <mergeCell ref="A63:B63"/>
    <mergeCell ref="A46:A49"/>
    <mergeCell ref="B46:B49"/>
    <mergeCell ref="A58:A62"/>
    <mergeCell ref="B58:B62"/>
    <mergeCell ref="C58:C62"/>
    <mergeCell ref="A55:A57"/>
    <mergeCell ref="B55:B57"/>
    <mergeCell ref="B89:B92"/>
    <mergeCell ref="B93:B95"/>
    <mergeCell ref="A80:A84"/>
    <mergeCell ref="C89:C92"/>
    <mergeCell ref="B65:B69"/>
    <mergeCell ref="A65:A69"/>
    <mergeCell ref="C65:C69"/>
    <mergeCell ref="C73:C79"/>
    <mergeCell ref="A85:A88"/>
    <mergeCell ref="I1:M1"/>
    <mergeCell ref="I3:M3"/>
    <mergeCell ref="A4:M4"/>
    <mergeCell ref="A5:A6"/>
    <mergeCell ref="B5:B6"/>
    <mergeCell ref="C5:C6"/>
    <mergeCell ref="D5:G5"/>
    <mergeCell ref="H5:L5"/>
    <mergeCell ref="M5:M6"/>
    <mergeCell ref="I2:M2"/>
    <mergeCell ref="B17:B22"/>
    <mergeCell ref="A17:A22"/>
    <mergeCell ref="C17:C22"/>
    <mergeCell ref="B23:B28"/>
    <mergeCell ref="A7:M7"/>
    <mergeCell ref="A8:M8"/>
    <mergeCell ref="A9:A14"/>
    <mergeCell ref="C9:C14"/>
    <mergeCell ref="B9:B14"/>
    <mergeCell ref="A23:A28"/>
    <mergeCell ref="C23:C28"/>
    <mergeCell ref="B85:B88"/>
    <mergeCell ref="A73:A79"/>
    <mergeCell ref="B73:B79"/>
    <mergeCell ref="C55:C57"/>
    <mergeCell ref="A192:B192"/>
    <mergeCell ref="A129:M129"/>
    <mergeCell ref="A128:B128"/>
    <mergeCell ref="A187:B187"/>
    <mergeCell ref="A186:B186"/>
    <mergeCell ref="A148:A151"/>
    <mergeCell ref="B148:B151"/>
    <mergeCell ref="C148:C151"/>
    <mergeCell ref="C152:C156"/>
    <mergeCell ref="B152:B156"/>
    <mergeCell ref="A152:A156"/>
    <mergeCell ref="A157:A160"/>
    <mergeCell ref="B157:B160"/>
    <mergeCell ref="A145:A147"/>
    <mergeCell ref="B145:B147"/>
    <mergeCell ref="C145:C147"/>
    <mergeCell ref="A140:A142"/>
    <mergeCell ref="B140:B142"/>
    <mergeCell ref="C140:C142"/>
    <mergeCell ref="A185:B185"/>
  </mergeCells>
  <phoneticPr fontId="8" type="noConversion"/>
  <pageMargins left="0.59055118110236227" right="0.59055118110236227" top="1.1811023622047245" bottom="0.59055118110236227" header="0.31496062992125984" footer="0.15748031496062992"/>
  <pageSetup paperSize="9" scale="54" fitToHeight="0" orientation="landscape" r:id="rId1"/>
  <headerFooter differentFirst="1">
    <oddHeader>&amp;C</oddHeader>
  </headerFooter>
  <rowBreaks count="2" manualBreakCount="2">
    <brk id="25" max="16383" man="1"/>
    <brk id="19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58"/>
  <sheetViews>
    <sheetView view="pageBreakPreview" zoomScale="80" zoomScaleNormal="98" zoomScaleSheetLayoutView="80" workbookViewId="0">
      <selection activeCell="J3" sqref="J3:M3"/>
    </sheetView>
  </sheetViews>
  <sheetFormatPr defaultRowHeight="18.75" outlineLevelRow="1" x14ac:dyDescent="0.3"/>
  <cols>
    <col min="1" max="1" width="7" style="9" customWidth="1"/>
    <col min="2" max="2" width="63.42578125" style="8" customWidth="1"/>
    <col min="3" max="3" width="20" style="8" customWidth="1"/>
    <col min="4" max="4" width="8.5703125" style="9" customWidth="1"/>
    <col min="5" max="5" width="8.5703125" style="8" customWidth="1"/>
    <col min="6" max="6" width="15.7109375" style="8" customWidth="1"/>
    <col min="7" max="7" width="8.5703125" style="8" customWidth="1"/>
    <col min="8" max="8" width="17.140625" style="8" customWidth="1"/>
    <col min="9" max="12" width="17.140625" style="7" customWidth="1"/>
    <col min="13" max="13" width="23.28515625" style="7" customWidth="1"/>
    <col min="14" max="16384" width="9.140625" style="2"/>
  </cols>
  <sheetData>
    <row r="1" spans="1:13" s="7" customFormat="1" ht="71.25" customHeight="1" x14ac:dyDescent="0.3">
      <c r="A1" s="49"/>
      <c r="B1" s="37"/>
      <c r="C1" s="37"/>
      <c r="D1" s="49"/>
      <c r="E1" s="37"/>
      <c r="F1" s="37"/>
      <c r="G1" s="37"/>
      <c r="H1" s="37"/>
      <c r="I1" s="178" t="s">
        <v>113</v>
      </c>
      <c r="J1" s="178"/>
      <c r="K1" s="178"/>
      <c r="L1" s="178"/>
      <c r="M1" s="178"/>
    </row>
    <row r="2" spans="1:13" ht="75.75" customHeight="1" x14ac:dyDescent="0.3">
      <c r="J2" s="200" t="s">
        <v>207</v>
      </c>
      <c r="K2" s="200"/>
      <c r="L2" s="200"/>
      <c r="M2" s="200"/>
    </row>
    <row r="3" spans="1:13" s="1" customFormat="1" ht="75" customHeight="1" x14ac:dyDescent="0.3">
      <c r="A3" s="12"/>
      <c r="B3" s="82"/>
      <c r="C3" s="11"/>
      <c r="D3" s="12"/>
      <c r="E3" s="11"/>
      <c r="F3" s="11"/>
      <c r="G3" s="11"/>
      <c r="H3" s="11"/>
      <c r="I3" s="84"/>
      <c r="J3" s="201" t="s">
        <v>242</v>
      </c>
      <c r="K3" s="201"/>
      <c r="L3" s="201"/>
      <c r="M3" s="201"/>
    </row>
    <row r="4" spans="1:13" s="1" customFormat="1" ht="30" customHeight="1" x14ac:dyDescent="0.25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s="1" customFormat="1" ht="30.75" customHeight="1" x14ac:dyDescent="0.25">
      <c r="A5" s="198" t="s">
        <v>1</v>
      </c>
      <c r="B5" s="198" t="s">
        <v>2</v>
      </c>
      <c r="C5" s="198" t="s">
        <v>3</v>
      </c>
      <c r="D5" s="203" t="s">
        <v>4</v>
      </c>
      <c r="E5" s="203"/>
      <c r="F5" s="203"/>
      <c r="G5" s="203"/>
      <c r="H5" s="126"/>
      <c r="I5" s="203" t="s">
        <v>5</v>
      </c>
      <c r="J5" s="203"/>
      <c r="K5" s="203"/>
      <c r="L5" s="203"/>
      <c r="M5" s="198" t="s">
        <v>6</v>
      </c>
    </row>
    <row r="6" spans="1:13" s="1" customFormat="1" ht="120" customHeight="1" x14ac:dyDescent="0.25">
      <c r="A6" s="199"/>
      <c r="B6" s="199"/>
      <c r="C6" s="199"/>
      <c r="D6" s="125" t="s">
        <v>3</v>
      </c>
      <c r="E6" s="126" t="s">
        <v>7</v>
      </c>
      <c r="F6" s="126" t="s">
        <v>8</v>
      </c>
      <c r="G6" s="126" t="s">
        <v>9</v>
      </c>
      <c r="H6" s="126">
        <v>2019</v>
      </c>
      <c r="I6" s="126">
        <v>2020</v>
      </c>
      <c r="J6" s="126">
        <v>2021</v>
      </c>
      <c r="K6" s="126">
        <v>2022</v>
      </c>
      <c r="L6" s="126" t="s">
        <v>10</v>
      </c>
      <c r="M6" s="199"/>
    </row>
    <row r="7" spans="1:13" ht="30" customHeight="1" x14ac:dyDescent="0.25">
      <c r="A7" s="193" t="s">
        <v>112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</row>
    <row r="8" spans="1:13" ht="45" customHeight="1" outlineLevel="1" x14ac:dyDescent="0.3">
      <c r="A8" s="193" t="s">
        <v>111</v>
      </c>
      <c r="B8" s="193"/>
      <c r="C8" s="193"/>
      <c r="D8" s="193"/>
      <c r="E8" s="193"/>
      <c r="F8" s="193"/>
      <c r="G8" s="193"/>
      <c r="H8" s="193"/>
      <c r="I8" s="193"/>
      <c r="J8" s="193"/>
      <c r="K8" s="79"/>
      <c r="L8" s="15"/>
      <c r="M8" s="15"/>
    </row>
    <row r="9" spans="1:13" ht="89.25" customHeight="1" outlineLevel="1" x14ac:dyDescent="0.25">
      <c r="A9" s="78" t="s">
        <v>24</v>
      </c>
      <c r="B9" s="126" t="s">
        <v>110</v>
      </c>
      <c r="C9" s="126" t="s">
        <v>19</v>
      </c>
      <c r="D9" s="125" t="s">
        <v>17</v>
      </c>
      <c r="E9" s="125" t="s">
        <v>93</v>
      </c>
      <c r="F9" s="125" t="s">
        <v>109</v>
      </c>
      <c r="G9" s="126">
        <v>244</v>
      </c>
      <c r="H9" s="35">
        <v>126.1</v>
      </c>
      <c r="I9" s="35">
        <v>0</v>
      </c>
      <c r="J9" s="35">
        <v>130</v>
      </c>
      <c r="K9" s="35">
        <v>130</v>
      </c>
      <c r="L9" s="47">
        <f t="shared" ref="L9:L16" si="0">H9+I9+J9+K9</f>
        <v>386.1</v>
      </c>
      <c r="M9" s="90"/>
    </row>
    <row r="10" spans="1:13" ht="95.25" customHeight="1" outlineLevel="1" x14ac:dyDescent="0.25">
      <c r="A10" s="45" t="s">
        <v>25</v>
      </c>
      <c r="B10" s="83" t="s">
        <v>98</v>
      </c>
      <c r="C10" s="126" t="s">
        <v>22</v>
      </c>
      <c r="D10" s="125" t="s">
        <v>17</v>
      </c>
      <c r="E10" s="125" t="s">
        <v>93</v>
      </c>
      <c r="F10" s="125" t="s">
        <v>108</v>
      </c>
      <c r="G10" s="125"/>
      <c r="H10" s="35">
        <f>H11+H12+H13+H14+H15</f>
        <v>1790.2</v>
      </c>
      <c r="I10" s="35">
        <f>I11+I12+I13+I14+I15</f>
        <v>1612</v>
      </c>
      <c r="J10" s="35">
        <f>J11+J12+J13+J14+J15</f>
        <v>1942</v>
      </c>
      <c r="K10" s="35">
        <f>K11+K12+K13+K14+K15</f>
        <v>1942</v>
      </c>
      <c r="L10" s="47">
        <f t="shared" si="0"/>
        <v>7286.2</v>
      </c>
      <c r="M10" s="47"/>
    </row>
    <row r="11" spans="1:13" ht="94.5" customHeight="1" outlineLevel="1" x14ac:dyDescent="0.25">
      <c r="A11" s="45" t="s">
        <v>40</v>
      </c>
      <c r="B11" s="83" t="s">
        <v>98</v>
      </c>
      <c r="C11" s="126" t="s">
        <v>22</v>
      </c>
      <c r="D11" s="125" t="s">
        <v>17</v>
      </c>
      <c r="E11" s="125" t="s">
        <v>93</v>
      </c>
      <c r="F11" s="125" t="s">
        <v>101</v>
      </c>
      <c r="G11" s="125" t="s">
        <v>107</v>
      </c>
      <c r="H11" s="35">
        <v>0</v>
      </c>
      <c r="I11" s="35">
        <v>29.3</v>
      </c>
      <c r="J11" s="35">
        <v>29.3</v>
      </c>
      <c r="K11" s="35">
        <v>29.3</v>
      </c>
      <c r="L11" s="47">
        <f t="shared" si="0"/>
        <v>87.9</v>
      </c>
      <c r="M11" s="47"/>
    </row>
    <row r="12" spans="1:13" ht="92.25" customHeight="1" outlineLevel="1" x14ac:dyDescent="0.25">
      <c r="A12" s="45" t="s">
        <v>44</v>
      </c>
      <c r="B12" s="83" t="s">
        <v>98</v>
      </c>
      <c r="C12" s="126" t="s">
        <v>22</v>
      </c>
      <c r="D12" s="125" t="s">
        <v>17</v>
      </c>
      <c r="E12" s="125" t="s">
        <v>93</v>
      </c>
      <c r="F12" s="125" t="s">
        <v>101</v>
      </c>
      <c r="G12" s="125" t="s">
        <v>105</v>
      </c>
      <c r="H12" s="35">
        <v>0</v>
      </c>
      <c r="I12" s="35">
        <v>8.8000000000000007</v>
      </c>
      <c r="J12" s="35">
        <v>8.8000000000000007</v>
      </c>
      <c r="K12" s="35">
        <v>8.8000000000000007</v>
      </c>
      <c r="L12" s="47">
        <f t="shared" si="0"/>
        <v>26.4</v>
      </c>
      <c r="M12" s="47"/>
    </row>
    <row r="13" spans="1:13" ht="91.5" customHeight="1" outlineLevel="1" x14ac:dyDescent="0.25">
      <c r="A13" s="45" t="s">
        <v>106</v>
      </c>
      <c r="B13" s="83" t="s">
        <v>98</v>
      </c>
      <c r="C13" s="126" t="s">
        <v>22</v>
      </c>
      <c r="D13" s="125" t="s">
        <v>17</v>
      </c>
      <c r="E13" s="125" t="s">
        <v>93</v>
      </c>
      <c r="F13" s="125" t="s">
        <v>97</v>
      </c>
      <c r="G13" s="125" t="s">
        <v>14</v>
      </c>
      <c r="H13" s="35">
        <v>143.69999999999999</v>
      </c>
      <c r="I13" s="35">
        <v>0</v>
      </c>
      <c r="J13" s="35">
        <v>0</v>
      </c>
      <c r="K13" s="35">
        <v>0</v>
      </c>
      <c r="L13" s="47">
        <f t="shared" si="0"/>
        <v>143.69999999999999</v>
      </c>
      <c r="M13" s="47"/>
    </row>
    <row r="14" spans="1:13" ht="102.75" customHeight="1" outlineLevel="1" x14ac:dyDescent="0.25">
      <c r="A14" s="45" t="s">
        <v>104</v>
      </c>
      <c r="B14" s="83" t="s">
        <v>102</v>
      </c>
      <c r="C14" s="126" t="s">
        <v>22</v>
      </c>
      <c r="D14" s="125" t="s">
        <v>17</v>
      </c>
      <c r="E14" s="125" t="s">
        <v>93</v>
      </c>
      <c r="F14" s="125" t="s">
        <v>101</v>
      </c>
      <c r="G14" s="125" t="s">
        <v>100</v>
      </c>
      <c r="H14" s="35">
        <v>536.9</v>
      </c>
      <c r="I14" s="35">
        <v>0</v>
      </c>
      <c r="J14" s="35">
        <v>600.20000000000005</v>
      </c>
      <c r="K14" s="35">
        <v>600.20000000000005</v>
      </c>
      <c r="L14" s="47">
        <f t="shared" si="0"/>
        <v>1737.3</v>
      </c>
      <c r="M14" s="47"/>
    </row>
    <row r="15" spans="1:13" ht="98.25" customHeight="1" outlineLevel="1" x14ac:dyDescent="0.25">
      <c r="A15" s="45" t="s">
        <v>103</v>
      </c>
      <c r="B15" s="83" t="s">
        <v>98</v>
      </c>
      <c r="C15" s="126" t="s">
        <v>22</v>
      </c>
      <c r="D15" s="125" t="s">
        <v>17</v>
      </c>
      <c r="E15" s="125" t="s">
        <v>93</v>
      </c>
      <c r="F15" s="125" t="s">
        <v>97</v>
      </c>
      <c r="G15" s="125" t="s">
        <v>96</v>
      </c>
      <c r="H15" s="35">
        <v>1109.5999999999999</v>
      </c>
      <c r="I15" s="35">
        <v>1573.9</v>
      </c>
      <c r="J15" s="35">
        <v>1303.7</v>
      </c>
      <c r="K15" s="35">
        <v>1303.7</v>
      </c>
      <c r="L15" s="47">
        <f t="shared" si="0"/>
        <v>5290.9</v>
      </c>
      <c r="M15" s="47"/>
    </row>
    <row r="16" spans="1:13" ht="93.75" customHeight="1" outlineLevel="1" x14ac:dyDescent="0.25">
      <c r="A16" s="45" t="s">
        <v>99</v>
      </c>
      <c r="B16" s="83" t="s">
        <v>94</v>
      </c>
      <c r="C16" s="126" t="s">
        <v>22</v>
      </c>
      <c r="D16" s="125" t="s">
        <v>17</v>
      </c>
      <c r="E16" s="125" t="s">
        <v>93</v>
      </c>
      <c r="F16" s="125" t="s">
        <v>92</v>
      </c>
      <c r="G16" s="125" t="s">
        <v>14</v>
      </c>
      <c r="H16" s="35">
        <v>61.8</v>
      </c>
      <c r="I16" s="35">
        <v>0</v>
      </c>
      <c r="J16" s="35">
        <v>0</v>
      </c>
      <c r="K16" s="35">
        <v>0</v>
      </c>
      <c r="L16" s="47">
        <f t="shared" si="0"/>
        <v>61.8</v>
      </c>
      <c r="M16" s="47"/>
    </row>
    <row r="17" spans="1:13" ht="93.75" customHeight="1" outlineLevel="1" x14ac:dyDescent="0.25">
      <c r="A17" s="45" t="s">
        <v>95</v>
      </c>
      <c r="B17" s="83" t="s">
        <v>187</v>
      </c>
      <c r="C17" s="126" t="s">
        <v>22</v>
      </c>
      <c r="D17" s="125" t="s">
        <v>17</v>
      </c>
      <c r="E17" s="125" t="s">
        <v>93</v>
      </c>
      <c r="F17" s="125" t="s">
        <v>188</v>
      </c>
      <c r="G17" s="125" t="s">
        <v>100</v>
      </c>
      <c r="H17" s="35">
        <v>157.69999999999999</v>
      </c>
      <c r="I17" s="35">
        <v>0</v>
      </c>
      <c r="J17" s="35">
        <v>0</v>
      </c>
      <c r="K17" s="35">
        <v>0</v>
      </c>
      <c r="L17" s="47">
        <f t="shared" ref="L17" si="1">H17+I17+J17+K17</f>
        <v>157.69999999999999</v>
      </c>
      <c r="M17" s="47"/>
    </row>
    <row r="18" spans="1:13" ht="30" customHeight="1" outlineLevel="1" x14ac:dyDescent="0.25">
      <c r="A18" s="194" t="s">
        <v>26</v>
      </c>
      <c r="B18" s="195"/>
      <c r="C18" s="126"/>
      <c r="D18" s="196"/>
      <c r="E18" s="196"/>
      <c r="F18" s="196"/>
      <c r="G18" s="196"/>
      <c r="H18" s="77">
        <f>H9+H10+H16+H17</f>
        <v>2135.8000000000002</v>
      </c>
      <c r="I18" s="77">
        <f>I9+I10+I16+I17</f>
        <v>1612</v>
      </c>
      <c r="J18" s="77">
        <f>J9+J10</f>
        <v>2072</v>
      </c>
      <c r="K18" s="77">
        <f>K9+K10</f>
        <v>2072</v>
      </c>
      <c r="L18" s="47">
        <f>H18+I18+J18+K18</f>
        <v>7891.8</v>
      </c>
      <c r="M18" s="47"/>
    </row>
    <row r="19" spans="1:13" ht="20.25" hidden="1" customHeight="1" outlineLevel="1" x14ac:dyDescent="0.3">
      <c r="A19" s="81"/>
      <c r="B19" s="81"/>
      <c r="C19" s="21"/>
      <c r="D19" s="76"/>
      <c r="E19" s="21"/>
      <c r="F19" s="21"/>
      <c r="G19" s="21"/>
      <c r="H19" s="75" t="e">
        <f>#REF!+H9+#REF!+#REF!</f>
        <v>#REF!</v>
      </c>
      <c r="I19" s="75" t="e">
        <f>#REF!+I9+#REF!+#REF!</f>
        <v>#REF!</v>
      </c>
      <c r="J19" s="75" t="e">
        <f>#REF!+J9+#REF!+#REF!</f>
        <v>#REF!</v>
      </c>
      <c r="K19" s="75" t="e">
        <f>#REF!+K9+#REF!+#REF!</f>
        <v>#REF!</v>
      </c>
      <c r="L19" s="47" t="e">
        <f>#REF!+H19+I19+J19+K19</f>
        <v>#REF!</v>
      </c>
      <c r="M19" s="14"/>
    </row>
    <row r="20" spans="1:13" ht="20.25" hidden="1" customHeight="1" outlineLevel="1" x14ac:dyDescent="0.3">
      <c r="A20" s="81"/>
      <c r="B20" s="81"/>
      <c r="C20" s="21"/>
      <c r="D20" s="76"/>
      <c r="E20" s="21"/>
      <c r="F20" s="21"/>
      <c r="G20" s="21"/>
      <c r="H20" s="75" t="e">
        <f>#REF!+#REF!</f>
        <v>#REF!</v>
      </c>
      <c r="I20" s="75" t="e">
        <f>#REF!+#REF!</f>
        <v>#REF!</v>
      </c>
      <c r="J20" s="75" t="e">
        <f>#REF!+#REF!</f>
        <v>#REF!</v>
      </c>
      <c r="K20" s="75" t="e">
        <f>#REF!+#REF!</f>
        <v>#REF!</v>
      </c>
      <c r="L20" s="73" t="e">
        <f>#REF!+H20+I20+J20+K20</f>
        <v>#REF!</v>
      </c>
      <c r="M20" s="14"/>
    </row>
    <row r="21" spans="1:13" s="1" customFormat="1" ht="45" customHeight="1" collapsed="1" x14ac:dyDescent="0.25">
      <c r="A21" s="202" t="s">
        <v>15</v>
      </c>
      <c r="B21" s="202"/>
      <c r="C21" s="87"/>
      <c r="D21" s="88"/>
      <c r="E21" s="87"/>
      <c r="F21" s="87"/>
      <c r="G21" s="87"/>
      <c r="H21" s="89">
        <f t="shared" ref="H21" si="2">H18</f>
        <v>2135.8000000000002</v>
      </c>
      <c r="I21" s="89">
        <f t="shared" ref="I21:L21" si="3">I18</f>
        <v>1612</v>
      </c>
      <c r="J21" s="89">
        <f t="shared" si="3"/>
        <v>2072</v>
      </c>
      <c r="K21" s="89">
        <f t="shared" si="3"/>
        <v>2072</v>
      </c>
      <c r="L21" s="89">
        <f t="shared" si="3"/>
        <v>7891.8</v>
      </c>
      <c r="M21" s="89"/>
    </row>
    <row r="22" spans="1:13" x14ac:dyDescent="0.3">
      <c r="A22" s="17"/>
      <c r="B22" s="16"/>
      <c r="C22" s="16"/>
      <c r="D22" s="17"/>
      <c r="E22" s="16"/>
      <c r="F22" s="16"/>
      <c r="G22" s="16"/>
      <c r="H22" s="16"/>
    </row>
    <row r="23" spans="1:13" x14ac:dyDescent="0.3">
      <c r="A23" s="17"/>
      <c r="B23" s="16"/>
      <c r="C23" s="16"/>
      <c r="D23" s="17"/>
      <c r="E23" s="16"/>
      <c r="F23" s="16"/>
      <c r="G23" s="16"/>
      <c r="H23" s="16"/>
    </row>
    <row r="24" spans="1:13" x14ac:dyDescent="0.3">
      <c r="A24" s="17"/>
      <c r="B24" s="16"/>
      <c r="C24" s="16"/>
      <c r="D24" s="17"/>
      <c r="E24" s="16"/>
      <c r="F24" s="16"/>
      <c r="G24" s="16"/>
      <c r="H24" s="16"/>
    </row>
    <row r="25" spans="1:13" x14ac:dyDescent="0.3">
      <c r="A25" s="17"/>
      <c r="B25" s="16"/>
      <c r="C25" s="16"/>
      <c r="D25" s="17"/>
      <c r="E25" s="16"/>
      <c r="F25" s="16"/>
      <c r="G25" s="16"/>
      <c r="H25" s="16"/>
    </row>
    <row r="26" spans="1:13" x14ac:dyDescent="0.3">
      <c r="A26" s="17"/>
      <c r="B26" s="16"/>
      <c r="C26" s="16"/>
      <c r="D26" s="17"/>
      <c r="E26" s="16"/>
      <c r="F26" s="16"/>
      <c r="G26" s="16"/>
      <c r="H26" s="16"/>
    </row>
    <row r="27" spans="1:13" x14ac:dyDescent="0.3">
      <c r="A27" s="17"/>
      <c r="B27" s="16"/>
      <c r="C27" s="16"/>
      <c r="D27" s="17"/>
      <c r="E27" s="16"/>
      <c r="F27" s="16"/>
      <c r="G27" s="16"/>
      <c r="H27" s="16"/>
    </row>
    <row r="28" spans="1:13" x14ac:dyDescent="0.3">
      <c r="A28" s="17"/>
      <c r="B28" s="16"/>
      <c r="C28" s="16"/>
      <c r="D28" s="17"/>
      <c r="E28" s="16"/>
      <c r="F28" s="16"/>
      <c r="G28" s="16"/>
      <c r="H28" s="16"/>
    </row>
    <row r="29" spans="1:13" x14ac:dyDescent="0.3">
      <c r="A29" s="17"/>
      <c r="B29" s="16"/>
      <c r="C29" s="16"/>
      <c r="D29" s="17"/>
      <c r="E29" s="16"/>
      <c r="F29" s="16"/>
      <c r="G29" s="16"/>
      <c r="H29" s="16"/>
    </row>
    <row r="30" spans="1:13" x14ac:dyDescent="0.3">
      <c r="A30" s="17"/>
      <c r="B30" s="16"/>
      <c r="C30" s="16"/>
      <c r="D30" s="17"/>
      <c r="E30" s="16"/>
      <c r="F30" s="16"/>
      <c r="G30" s="16"/>
      <c r="H30" s="16"/>
    </row>
    <row r="31" spans="1:13" x14ac:dyDescent="0.3">
      <c r="A31" s="17"/>
      <c r="B31" s="16"/>
      <c r="C31" s="16"/>
      <c r="D31" s="17"/>
      <c r="E31" s="16"/>
      <c r="F31" s="16"/>
      <c r="G31" s="16"/>
      <c r="H31" s="16"/>
    </row>
    <row r="32" spans="1:13" x14ac:dyDescent="0.3">
      <c r="A32" s="17"/>
      <c r="B32" s="16"/>
      <c r="C32" s="16"/>
      <c r="D32" s="17"/>
      <c r="E32" s="16"/>
      <c r="F32" s="16"/>
      <c r="G32" s="16"/>
      <c r="H32" s="16"/>
    </row>
    <row r="33" spans="1:8" x14ac:dyDescent="0.3">
      <c r="A33" s="17"/>
      <c r="B33" s="16"/>
      <c r="C33" s="16"/>
      <c r="D33" s="17"/>
      <c r="E33" s="16"/>
      <c r="F33" s="16"/>
      <c r="G33" s="16"/>
      <c r="H33" s="16"/>
    </row>
    <row r="34" spans="1:8" x14ac:dyDescent="0.3">
      <c r="A34" s="17"/>
      <c r="B34" s="16"/>
      <c r="C34" s="16"/>
      <c r="D34" s="17"/>
      <c r="E34" s="16"/>
      <c r="F34" s="16"/>
      <c r="G34" s="16"/>
      <c r="H34" s="16"/>
    </row>
    <row r="35" spans="1:8" x14ac:dyDescent="0.3">
      <c r="A35" s="17"/>
      <c r="B35" s="16"/>
      <c r="C35" s="16"/>
      <c r="D35" s="17"/>
      <c r="E35" s="16"/>
      <c r="F35" s="16"/>
      <c r="G35" s="16"/>
      <c r="H35" s="16"/>
    </row>
    <row r="36" spans="1:8" x14ac:dyDescent="0.3">
      <c r="A36" s="17"/>
      <c r="B36" s="16"/>
      <c r="C36" s="16"/>
      <c r="D36" s="17"/>
      <c r="E36" s="16"/>
      <c r="F36" s="16"/>
      <c r="G36" s="16"/>
      <c r="H36" s="16"/>
    </row>
    <row r="37" spans="1:8" x14ac:dyDescent="0.3">
      <c r="A37" s="17"/>
      <c r="B37" s="16"/>
      <c r="C37" s="16"/>
      <c r="D37" s="17"/>
      <c r="E37" s="16"/>
      <c r="F37" s="16"/>
      <c r="G37" s="16"/>
      <c r="H37" s="16"/>
    </row>
    <row r="38" spans="1:8" x14ac:dyDescent="0.3">
      <c r="A38" s="17"/>
      <c r="B38" s="16"/>
      <c r="C38" s="16"/>
      <c r="D38" s="17"/>
      <c r="E38" s="16"/>
      <c r="F38" s="16"/>
      <c r="G38" s="16"/>
      <c r="H38" s="16"/>
    </row>
    <row r="39" spans="1:8" x14ac:dyDescent="0.3">
      <c r="A39" s="17"/>
      <c r="B39" s="16"/>
      <c r="C39" s="16"/>
      <c r="D39" s="17"/>
      <c r="E39" s="16"/>
      <c r="F39" s="16"/>
      <c r="G39" s="16"/>
      <c r="H39" s="16"/>
    </row>
    <row r="40" spans="1:8" x14ac:dyDescent="0.3">
      <c r="A40" s="17"/>
      <c r="B40" s="16"/>
      <c r="C40" s="16"/>
      <c r="D40" s="17"/>
      <c r="E40" s="16"/>
      <c r="F40" s="16"/>
      <c r="G40" s="16"/>
      <c r="H40" s="16"/>
    </row>
    <row r="41" spans="1:8" x14ac:dyDescent="0.3">
      <c r="A41" s="17"/>
      <c r="B41" s="16"/>
      <c r="C41" s="16"/>
      <c r="D41" s="17"/>
      <c r="E41" s="16"/>
      <c r="F41" s="16"/>
      <c r="G41" s="16"/>
      <c r="H41" s="16"/>
    </row>
    <row r="42" spans="1:8" x14ac:dyDescent="0.3">
      <c r="A42" s="17"/>
      <c r="B42" s="16"/>
      <c r="C42" s="16"/>
      <c r="D42" s="17"/>
      <c r="E42" s="16"/>
      <c r="F42" s="16"/>
      <c r="G42" s="16"/>
      <c r="H42" s="16"/>
    </row>
    <row r="43" spans="1:8" x14ac:dyDescent="0.3">
      <c r="A43" s="17"/>
      <c r="B43" s="16"/>
      <c r="C43" s="16"/>
      <c r="D43" s="17"/>
      <c r="E43" s="16"/>
      <c r="F43" s="16"/>
      <c r="G43" s="16"/>
      <c r="H43" s="16"/>
    </row>
    <row r="44" spans="1:8" x14ac:dyDescent="0.3">
      <c r="A44" s="17"/>
      <c r="B44" s="16"/>
      <c r="C44" s="16"/>
      <c r="D44" s="17"/>
      <c r="E44" s="16"/>
      <c r="F44" s="16"/>
      <c r="G44" s="16"/>
      <c r="H44" s="16"/>
    </row>
    <row r="45" spans="1:8" x14ac:dyDescent="0.3">
      <c r="A45" s="17"/>
      <c r="B45" s="16"/>
      <c r="C45" s="16"/>
      <c r="D45" s="17"/>
      <c r="E45" s="16"/>
      <c r="F45" s="16"/>
      <c r="G45" s="16"/>
      <c r="H45" s="16"/>
    </row>
    <row r="46" spans="1:8" x14ac:dyDescent="0.3">
      <c r="A46" s="17"/>
      <c r="B46" s="16"/>
      <c r="C46" s="16"/>
      <c r="D46" s="17"/>
      <c r="E46" s="16"/>
      <c r="F46" s="16"/>
      <c r="G46" s="16"/>
      <c r="H46" s="16"/>
    </row>
    <row r="47" spans="1:8" x14ac:dyDescent="0.3">
      <c r="A47" s="17"/>
      <c r="B47" s="16"/>
      <c r="C47" s="16"/>
      <c r="D47" s="17"/>
      <c r="E47" s="16"/>
      <c r="F47" s="16"/>
      <c r="G47" s="16"/>
      <c r="H47" s="16"/>
    </row>
    <row r="48" spans="1:8" x14ac:dyDescent="0.3">
      <c r="A48" s="17"/>
      <c r="B48" s="16"/>
      <c r="C48" s="16"/>
      <c r="D48" s="17"/>
      <c r="E48" s="16"/>
      <c r="F48" s="16"/>
      <c r="G48" s="16"/>
      <c r="H48" s="16"/>
    </row>
    <row r="49" spans="1:8" x14ac:dyDescent="0.3">
      <c r="A49" s="17"/>
      <c r="B49" s="16"/>
      <c r="C49" s="16"/>
      <c r="D49" s="17"/>
      <c r="E49" s="16"/>
      <c r="F49" s="16"/>
      <c r="G49" s="16"/>
      <c r="H49" s="16"/>
    </row>
    <row r="50" spans="1:8" x14ac:dyDescent="0.3">
      <c r="A50" s="17"/>
      <c r="B50" s="16"/>
      <c r="C50" s="16"/>
      <c r="D50" s="17"/>
      <c r="E50" s="16"/>
      <c r="F50" s="16"/>
      <c r="G50" s="16"/>
      <c r="H50" s="16"/>
    </row>
    <row r="51" spans="1:8" x14ac:dyDescent="0.3">
      <c r="A51" s="17"/>
      <c r="B51" s="16"/>
      <c r="C51" s="16"/>
      <c r="D51" s="17"/>
      <c r="E51" s="16"/>
      <c r="F51" s="16"/>
      <c r="G51" s="16"/>
      <c r="H51" s="16"/>
    </row>
    <row r="52" spans="1:8" x14ac:dyDescent="0.3">
      <c r="A52" s="17"/>
      <c r="B52" s="16"/>
      <c r="C52" s="16"/>
      <c r="D52" s="17"/>
      <c r="E52" s="16"/>
      <c r="F52" s="16"/>
      <c r="G52" s="16"/>
      <c r="H52" s="16"/>
    </row>
    <row r="53" spans="1:8" x14ac:dyDescent="0.3">
      <c r="A53" s="17"/>
      <c r="B53" s="16"/>
      <c r="C53" s="16"/>
      <c r="D53" s="17"/>
      <c r="E53" s="16"/>
      <c r="F53" s="16"/>
      <c r="G53" s="16"/>
      <c r="H53" s="16"/>
    </row>
    <row r="54" spans="1:8" x14ac:dyDescent="0.3">
      <c r="A54" s="17"/>
      <c r="B54" s="16"/>
      <c r="C54" s="16"/>
      <c r="D54" s="17"/>
      <c r="E54" s="16"/>
      <c r="F54" s="16"/>
      <c r="G54" s="16"/>
      <c r="H54" s="16"/>
    </row>
    <row r="55" spans="1:8" x14ac:dyDescent="0.3">
      <c r="A55" s="17"/>
      <c r="B55" s="16"/>
      <c r="C55" s="16"/>
      <c r="D55" s="17"/>
      <c r="E55" s="16"/>
      <c r="F55" s="16"/>
      <c r="G55" s="16"/>
      <c r="H55" s="16"/>
    </row>
    <row r="56" spans="1:8" x14ac:dyDescent="0.3">
      <c r="A56" s="17"/>
      <c r="B56" s="16"/>
      <c r="C56" s="16"/>
      <c r="D56" s="17"/>
      <c r="E56" s="16"/>
      <c r="F56" s="16"/>
      <c r="G56" s="16"/>
      <c r="H56" s="16"/>
    </row>
    <row r="57" spans="1:8" x14ac:dyDescent="0.3">
      <c r="A57" s="17"/>
      <c r="B57" s="16"/>
      <c r="C57" s="16"/>
      <c r="D57" s="17"/>
      <c r="E57" s="16"/>
      <c r="F57" s="16"/>
      <c r="G57" s="16"/>
      <c r="H57" s="16"/>
    </row>
    <row r="58" spans="1:8" x14ac:dyDescent="0.3">
      <c r="A58" s="17"/>
      <c r="B58" s="16"/>
      <c r="C58" s="16"/>
      <c r="D58" s="17"/>
      <c r="E58" s="16"/>
      <c r="F58" s="16"/>
      <c r="G58" s="16"/>
      <c r="H58" s="16"/>
    </row>
  </sheetData>
  <autoFilter ref="A6:M18"/>
  <mergeCells count="15">
    <mergeCell ref="A21:B21"/>
    <mergeCell ref="B5:B6"/>
    <mergeCell ref="C5:C6"/>
    <mergeCell ref="M5:M6"/>
    <mergeCell ref="D5:G5"/>
    <mergeCell ref="I5:L5"/>
    <mergeCell ref="I1:M1"/>
    <mergeCell ref="A7:M7"/>
    <mergeCell ref="A18:B18"/>
    <mergeCell ref="D18:G18"/>
    <mergeCell ref="A8:J8"/>
    <mergeCell ref="A4:M4"/>
    <mergeCell ref="A5:A6"/>
    <mergeCell ref="J2:M2"/>
    <mergeCell ref="J3:M3"/>
  </mergeCells>
  <pageMargins left="0.59055118110236227" right="0.59055118110236227" top="1.1811023622047245" bottom="0.59055118110236227" header="0.31496062992125984" footer="0.15748031496062992"/>
  <pageSetup paperSize="9" scale="55" fitToHeight="0" orientation="landscape" r:id="rId1"/>
  <headerFooter alignWithMargins="0"/>
  <rowBreaks count="1" manualBreakCount="1">
    <brk id="1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1"/>
  <sheetViews>
    <sheetView tabSelected="1" view="pageBreakPreview" zoomScale="80" zoomScaleSheetLayoutView="80" workbookViewId="0">
      <selection activeCell="D4" sqref="D4:G4"/>
    </sheetView>
  </sheetViews>
  <sheetFormatPr defaultRowHeight="18.75" x14ac:dyDescent="0.3"/>
  <cols>
    <col min="1" max="1" width="7.140625" style="9" customWidth="1"/>
    <col min="2" max="2" width="63.42578125" style="7" customWidth="1"/>
    <col min="3" max="3" width="20" style="8" customWidth="1"/>
    <col min="4" max="4" width="8.5703125" style="95" customWidth="1"/>
    <col min="5" max="5" width="8.5703125" style="9" customWidth="1"/>
    <col min="6" max="6" width="15.7109375" style="96" customWidth="1"/>
    <col min="7" max="7" width="8.5703125" style="8" customWidth="1"/>
    <col min="8" max="8" width="17.140625" style="8" customWidth="1"/>
    <col min="9" max="12" width="17.140625" style="7" customWidth="1"/>
    <col min="13" max="13" width="25.7109375" style="7" customWidth="1"/>
    <col min="14" max="14" width="8.140625" style="7" customWidth="1"/>
    <col min="15" max="15" width="25.28515625" style="7" customWidth="1"/>
    <col min="16" max="16384" width="9.140625" style="7"/>
  </cols>
  <sheetData>
    <row r="1" spans="1:15" ht="75.75" customHeight="1" x14ac:dyDescent="0.3">
      <c r="I1" s="201" t="s">
        <v>227</v>
      </c>
      <c r="J1" s="201"/>
      <c r="K1" s="201"/>
      <c r="L1" s="201"/>
      <c r="M1" s="201"/>
    </row>
    <row r="2" spans="1:15" s="14" customFormat="1" ht="74.25" customHeight="1" x14ac:dyDescent="0.3">
      <c r="A2" s="12"/>
      <c r="B2" s="10"/>
      <c r="C2" s="11"/>
      <c r="D2" s="30"/>
      <c r="E2" s="12"/>
      <c r="F2" s="97"/>
      <c r="G2" s="11"/>
      <c r="H2" s="11"/>
      <c r="I2" s="201" t="s">
        <v>244</v>
      </c>
      <c r="J2" s="201"/>
      <c r="K2" s="201"/>
      <c r="L2" s="201"/>
      <c r="M2" s="201"/>
      <c r="N2" s="201"/>
      <c r="O2" s="201"/>
    </row>
    <row r="3" spans="1:15" s="14" customFormat="1" ht="30" customHeight="1" x14ac:dyDescent="0.3">
      <c r="A3" s="197" t="s">
        <v>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5" s="14" customFormat="1" ht="30" customHeight="1" x14ac:dyDescent="0.3">
      <c r="A4" s="203" t="s">
        <v>1</v>
      </c>
      <c r="B4" s="198" t="s">
        <v>2</v>
      </c>
      <c r="C4" s="198" t="s">
        <v>3</v>
      </c>
      <c r="D4" s="211" t="s">
        <v>4</v>
      </c>
      <c r="E4" s="212"/>
      <c r="F4" s="212"/>
      <c r="G4" s="213"/>
      <c r="H4" s="68"/>
      <c r="I4" s="211" t="s">
        <v>5</v>
      </c>
      <c r="J4" s="212"/>
      <c r="K4" s="212"/>
      <c r="L4" s="213"/>
      <c r="M4" s="203" t="s">
        <v>16</v>
      </c>
    </row>
    <row r="5" spans="1:15" s="14" customFormat="1" ht="119.25" customHeight="1" x14ac:dyDescent="0.3">
      <c r="A5" s="203"/>
      <c r="B5" s="199"/>
      <c r="C5" s="199"/>
      <c r="D5" s="67" t="s">
        <v>3</v>
      </c>
      <c r="E5" s="48" t="s">
        <v>7</v>
      </c>
      <c r="F5" s="67" t="s">
        <v>8</v>
      </c>
      <c r="G5" s="67" t="s">
        <v>9</v>
      </c>
      <c r="H5" s="67">
        <v>2019</v>
      </c>
      <c r="I5" s="67">
        <v>2020</v>
      </c>
      <c r="J5" s="67">
        <v>2021</v>
      </c>
      <c r="K5" s="67">
        <v>2022</v>
      </c>
      <c r="L5" s="67" t="s">
        <v>10</v>
      </c>
      <c r="M5" s="203"/>
    </row>
    <row r="6" spans="1:15" ht="39.75" customHeight="1" x14ac:dyDescent="0.3">
      <c r="A6" s="193" t="s">
        <v>41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5" ht="41.25" customHeight="1" x14ac:dyDescent="0.3">
      <c r="A7" s="214" t="s">
        <v>72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6"/>
    </row>
    <row r="8" spans="1:15" ht="19.5" customHeight="1" x14ac:dyDescent="0.3">
      <c r="A8" s="205" t="s">
        <v>24</v>
      </c>
      <c r="B8" s="208" t="s">
        <v>63</v>
      </c>
      <c r="C8" s="210" t="s">
        <v>11</v>
      </c>
      <c r="D8" s="80" t="s">
        <v>17</v>
      </c>
      <c r="E8" s="69" t="s">
        <v>20</v>
      </c>
      <c r="F8" s="69" t="s">
        <v>53</v>
      </c>
      <c r="G8" s="23"/>
      <c r="H8" s="24">
        <f>H9+H10+H11+H12+H13</f>
        <v>4750.3999999999996</v>
      </c>
      <c r="I8" s="57">
        <f>I9+I10+I11+I12+I13</f>
        <v>4425.5</v>
      </c>
      <c r="J8" s="24">
        <f t="shared" ref="J8" si="0">J9+J10+J11+J12</f>
        <v>4375.5</v>
      </c>
      <c r="K8" s="24">
        <f t="shared" ref="K8" si="1">K9+K10+K11+K12</f>
        <v>4375.5</v>
      </c>
      <c r="L8" s="24">
        <f>H8+I8+J8+K8</f>
        <v>17926.900000000001</v>
      </c>
      <c r="M8" s="25"/>
    </row>
    <row r="9" spans="1:15" ht="19.5" customHeight="1" x14ac:dyDescent="0.3">
      <c r="A9" s="205"/>
      <c r="B9" s="208"/>
      <c r="C9" s="210"/>
      <c r="D9" s="80" t="s">
        <v>17</v>
      </c>
      <c r="E9" s="69" t="s">
        <v>20</v>
      </c>
      <c r="F9" s="69" t="s">
        <v>53</v>
      </c>
      <c r="G9" s="23">
        <v>121</v>
      </c>
      <c r="H9" s="24">
        <v>3591.9</v>
      </c>
      <c r="I9" s="57">
        <v>3354.7</v>
      </c>
      <c r="J9" s="24">
        <v>3354.7</v>
      </c>
      <c r="K9" s="24">
        <v>3354.7</v>
      </c>
      <c r="L9" s="24">
        <f t="shared" ref="L9:L43" si="2">H9+I9+J9+K9</f>
        <v>13656</v>
      </c>
      <c r="M9" s="25"/>
    </row>
    <row r="10" spans="1:15" ht="19.5" customHeight="1" x14ac:dyDescent="0.3">
      <c r="A10" s="205"/>
      <c r="B10" s="208"/>
      <c r="C10" s="210"/>
      <c r="D10" s="80" t="s">
        <v>17</v>
      </c>
      <c r="E10" s="69" t="s">
        <v>20</v>
      </c>
      <c r="F10" s="69" t="s">
        <v>45</v>
      </c>
      <c r="G10" s="23">
        <v>122</v>
      </c>
      <c r="H10" s="24">
        <v>0</v>
      </c>
      <c r="I10" s="57">
        <v>2.5</v>
      </c>
      <c r="J10" s="24">
        <v>2.5</v>
      </c>
      <c r="K10" s="24">
        <v>2.5</v>
      </c>
      <c r="L10" s="24">
        <f t="shared" si="2"/>
        <v>7.5</v>
      </c>
      <c r="M10" s="25"/>
    </row>
    <row r="11" spans="1:15" ht="19.5" customHeight="1" x14ac:dyDescent="0.3">
      <c r="A11" s="205"/>
      <c r="B11" s="208"/>
      <c r="C11" s="210"/>
      <c r="D11" s="80" t="s">
        <v>17</v>
      </c>
      <c r="E11" s="69" t="s">
        <v>20</v>
      </c>
      <c r="F11" s="69" t="s">
        <v>45</v>
      </c>
      <c r="G11" s="23">
        <v>129</v>
      </c>
      <c r="H11" s="24">
        <v>1151.7</v>
      </c>
      <c r="I11" s="57">
        <v>1013.3</v>
      </c>
      <c r="J11" s="24">
        <v>1013.3</v>
      </c>
      <c r="K11" s="24">
        <v>1013.3</v>
      </c>
      <c r="L11" s="24">
        <f t="shared" si="2"/>
        <v>4191.6000000000004</v>
      </c>
      <c r="M11" s="25"/>
    </row>
    <row r="12" spans="1:15" ht="19.5" customHeight="1" x14ac:dyDescent="0.3">
      <c r="A12" s="205"/>
      <c r="B12" s="208"/>
      <c r="C12" s="210"/>
      <c r="D12" s="80" t="s">
        <v>17</v>
      </c>
      <c r="E12" s="69" t="s">
        <v>20</v>
      </c>
      <c r="F12" s="69" t="s">
        <v>45</v>
      </c>
      <c r="G12" s="23">
        <v>244</v>
      </c>
      <c r="H12" s="24">
        <v>2.8</v>
      </c>
      <c r="I12" s="57">
        <v>55</v>
      </c>
      <c r="J12" s="24">
        <v>5</v>
      </c>
      <c r="K12" s="24">
        <v>5</v>
      </c>
      <c r="L12" s="24">
        <f t="shared" si="2"/>
        <v>67.8</v>
      </c>
      <c r="M12" s="25"/>
    </row>
    <row r="13" spans="1:15" ht="19.5" customHeight="1" x14ac:dyDescent="0.3">
      <c r="A13" s="205"/>
      <c r="B13" s="208"/>
      <c r="C13" s="210"/>
      <c r="D13" s="80" t="s">
        <v>17</v>
      </c>
      <c r="E13" s="100" t="s">
        <v>20</v>
      </c>
      <c r="F13" s="100" t="s">
        <v>45</v>
      </c>
      <c r="G13" s="23">
        <v>852</v>
      </c>
      <c r="H13" s="24">
        <v>4</v>
      </c>
      <c r="I13" s="57">
        <v>0</v>
      </c>
      <c r="J13" s="24">
        <v>0</v>
      </c>
      <c r="K13" s="24">
        <v>0</v>
      </c>
      <c r="L13" s="24">
        <f t="shared" si="2"/>
        <v>4</v>
      </c>
      <c r="M13" s="25"/>
    </row>
    <row r="14" spans="1:15" ht="19.5" customHeight="1" x14ac:dyDescent="0.3">
      <c r="A14" s="206"/>
      <c r="B14" s="209"/>
      <c r="C14" s="199"/>
      <c r="D14" s="80" t="s">
        <v>17</v>
      </c>
      <c r="E14" s="69" t="s">
        <v>20</v>
      </c>
      <c r="F14" s="69" t="s">
        <v>45</v>
      </c>
      <c r="G14" s="23">
        <v>853</v>
      </c>
      <c r="H14" s="24">
        <v>0</v>
      </c>
      <c r="I14" s="57">
        <v>0</v>
      </c>
      <c r="J14" s="24">
        <v>0</v>
      </c>
      <c r="K14" s="24">
        <v>0</v>
      </c>
      <c r="L14" s="24">
        <f t="shared" si="2"/>
        <v>0</v>
      </c>
      <c r="M14" s="25"/>
    </row>
    <row r="15" spans="1:15" ht="19.5" customHeight="1" x14ac:dyDescent="0.3">
      <c r="A15" s="204" t="s">
        <v>25</v>
      </c>
      <c r="B15" s="217" t="s">
        <v>64</v>
      </c>
      <c r="C15" s="198" t="s">
        <v>11</v>
      </c>
      <c r="D15" s="48" t="s">
        <v>17</v>
      </c>
      <c r="E15" s="48" t="s">
        <v>20</v>
      </c>
      <c r="F15" s="69" t="s">
        <v>161</v>
      </c>
      <c r="G15" s="23"/>
      <c r="H15" s="36">
        <f t="shared" ref="H15" si="3">H16+H17+H18+H19+H20</f>
        <v>13560.4</v>
      </c>
      <c r="I15" s="145">
        <f t="shared" ref="I15:K15" si="4">I16+I17+I18+I19+I20</f>
        <v>14871.4</v>
      </c>
      <c r="J15" s="36">
        <f t="shared" si="4"/>
        <v>14323</v>
      </c>
      <c r="K15" s="36">
        <f t="shared" si="4"/>
        <v>14323</v>
      </c>
      <c r="L15" s="24">
        <f t="shared" si="2"/>
        <v>57077.8</v>
      </c>
      <c r="M15" s="25"/>
    </row>
    <row r="16" spans="1:15" ht="19.5" customHeight="1" x14ac:dyDescent="0.3">
      <c r="A16" s="205"/>
      <c r="B16" s="217"/>
      <c r="C16" s="210"/>
      <c r="D16" s="48" t="s">
        <v>17</v>
      </c>
      <c r="E16" s="48" t="s">
        <v>20</v>
      </c>
      <c r="F16" s="69" t="s">
        <v>161</v>
      </c>
      <c r="G16" s="67">
        <v>111</v>
      </c>
      <c r="H16" s="36">
        <v>9089.2999999999993</v>
      </c>
      <c r="I16" s="145">
        <v>10112.4</v>
      </c>
      <c r="J16" s="36">
        <v>10115.5</v>
      </c>
      <c r="K16" s="36">
        <v>10115.5</v>
      </c>
      <c r="L16" s="24">
        <f t="shared" si="2"/>
        <v>39432.699999999997</v>
      </c>
      <c r="M16" s="25"/>
    </row>
    <row r="17" spans="1:13" ht="19.5" customHeight="1" x14ac:dyDescent="0.3">
      <c r="A17" s="205"/>
      <c r="B17" s="217"/>
      <c r="C17" s="210"/>
      <c r="D17" s="48" t="s">
        <v>17</v>
      </c>
      <c r="E17" s="48" t="s">
        <v>20</v>
      </c>
      <c r="F17" s="69" t="s">
        <v>161</v>
      </c>
      <c r="G17" s="67">
        <v>112</v>
      </c>
      <c r="H17" s="36">
        <v>1.2</v>
      </c>
      <c r="I17" s="145">
        <v>1.2</v>
      </c>
      <c r="J17" s="36">
        <v>1.2</v>
      </c>
      <c r="K17" s="36">
        <v>1.2</v>
      </c>
      <c r="L17" s="24">
        <f t="shared" si="2"/>
        <v>4.8</v>
      </c>
      <c r="M17" s="25"/>
    </row>
    <row r="18" spans="1:13" ht="19.5" customHeight="1" x14ac:dyDescent="0.3">
      <c r="A18" s="205"/>
      <c r="B18" s="217"/>
      <c r="C18" s="210"/>
      <c r="D18" s="48" t="s">
        <v>17</v>
      </c>
      <c r="E18" s="48" t="s">
        <v>20</v>
      </c>
      <c r="F18" s="69" t="s">
        <v>161</v>
      </c>
      <c r="G18" s="67">
        <v>119</v>
      </c>
      <c r="H18" s="36">
        <v>2931.8</v>
      </c>
      <c r="I18" s="145">
        <v>3053.8</v>
      </c>
      <c r="J18" s="36">
        <v>3051.3</v>
      </c>
      <c r="K18" s="36">
        <v>3051.3</v>
      </c>
      <c r="L18" s="24">
        <f t="shared" si="2"/>
        <v>12088.2</v>
      </c>
      <c r="M18" s="25"/>
    </row>
    <row r="19" spans="1:13" ht="19.5" customHeight="1" x14ac:dyDescent="0.3">
      <c r="A19" s="205"/>
      <c r="B19" s="217"/>
      <c r="C19" s="210"/>
      <c r="D19" s="48" t="s">
        <v>17</v>
      </c>
      <c r="E19" s="48" t="s">
        <v>20</v>
      </c>
      <c r="F19" s="69" t="s">
        <v>161</v>
      </c>
      <c r="G19" s="67">
        <v>244</v>
      </c>
      <c r="H19" s="47">
        <v>1538.1</v>
      </c>
      <c r="I19" s="35">
        <v>1702.9</v>
      </c>
      <c r="J19" s="47">
        <v>1155</v>
      </c>
      <c r="K19" s="47">
        <v>1155</v>
      </c>
      <c r="L19" s="24">
        <f t="shared" si="2"/>
        <v>5551</v>
      </c>
      <c r="M19" s="25"/>
    </row>
    <row r="20" spans="1:13" ht="19.5" customHeight="1" x14ac:dyDescent="0.3">
      <c r="A20" s="206"/>
      <c r="B20" s="217"/>
      <c r="C20" s="199"/>
      <c r="D20" s="48" t="s">
        <v>17</v>
      </c>
      <c r="E20" s="48" t="s">
        <v>20</v>
      </c>
      <c r="F20" s="48" t="s">
        <v>161</v>
      </c>
      <c r="G20" s="67">
        <v>853</v>
      </c>
      <c r="H20" s="47">
        <v>0</v>
      </c>
      <c r="I20" s="35">
        <v>1.1000000000000001</v>
      </c>
      <c r="J20" s="47">
        <v>0</v>
      </c>
      <c r="K20" s="47">
        <v>0</v>
      </c>
      <c r="L20" s="24">
        <f t="shared" si="2"/>
        <v>1.1000000000000001</v>
      </c>
      <c r="M20" s="26"/>
    </row>
    <row r="21" spans="1:13" ht="19.5" customHeight="1" x14ac:dyDescent="0.3">
      <c r="A21" s="204" t="s">
        <v>40</v>
      </c>
      <c r="B21" s="207" t="s">
        <v>226</v>
      </c>
      <c r="C21" s="198" t="s">
        <v>11</v>
      </c>
      <c r="D21" s="80"/>
      <c r="E21" s="69"/>
      <c r="F21" s="69" t="s">
        <v>225</v>
      </c>
      <c r="G21" s="23"/>
      <c r="H21" s="47">
        <f>H22+H23+H24+H25</f>
        <v>0</v>
      </c>
      <c r="I21" s="35">
        <f>I22+I23+I24+I25</f>
        <v>1380.3</v>
      </c>
      <c r="J21" s="47">
        <f>J22+J23+J24+J25</f>
        <v>0</v>
      </c>
      <c r="K21" s="47">
        <f>K22+K23+K24+K25</f>
        <v>0</v>
      </c>
      <c r="L21" s="24">
        <f t="shared" si="2"/>
        <v>1380.3</v>
      </c>
      <c r="M21" s="27"/>
    </row>
    <row r="22" spans="1:13" x14ac:dyDescent="0.3">
      <c r="A22" s="205"/>
      <c r="B22" s="208"/>
      <c r="C22" s="210"/>
      <c r="D22" s="48" t="s">
        <v>17</v>
      </c>
      <c r="E22" s="48" t="s">
        <v>20</v>
      </c>
      <c r="F22" s="69" t="s">
        <v>225</v>
      </c>
      <c r="G22" s="67">
        <v>111</v>
      </c>
      <c r="H22" s="47">
        <v>0</v>
      </c>
      <c r="I22" s="35">
        <v>650</v>
      </c>
      <c r="J22" s="47">
        <v>0</v>
      </c>
      <c r="K22" s="47">
        <v>0</v>
      </c>
      <c r="L22" s="24">
        <f t="shared" si="2"/>
        <v>650</v>
      </c>
      <c r="M22" s="27"/>
    </row>
    <row r="23" spans="1:13" ht="33" customHeight="1" x14ac:dyDescent="0.3">
      <c r="A23" s="205"/>
      <c r="B23" s="208"/>
      <c r="C23" s="210"/>
      <c r="D23" s="48" t="s">
        <v>17</v>
      </c>
      <c r="E23" s="48" t="s">
        <v>20</v>
      </c>
      <c r="F23" s="69" t="s">
        <v>225</v>
      </c>
      <c r="G23" s="67">
        <v>119</v>
      </c>
      <c r="H23" s="47">
        <v>0</v>
      </c>
      <c r="I23" s="35">
        <v>196.4</v>
      </c>
      <c r="J23" s="47">
        <v>0</v>
      </c>
      <c r="K23" s="47">
        <v>0</v>
      </c>
      <c r="L23" s="24">
        <f t="shared" si="2"/>
        <v>196.4</v>
      </c>
      <c r="M23" s="27"/>
    </row>
    <row r="24" spans="1:13" ht="25.5" customHeight="1" x14ac:dyDescent="0.3">
      <c r="A24" s="205"/>
      <c r="B24" s="208"/>
      <c r="C24" s="210"/>
      <c r="D24" s="48" t="s">
        <v>17</v>
      </c>
      <c r="E24" s="48" t="s">
        <v>20</v>
      </c>
      <c r="F24" s="69" t="s">
        <v>225</v>
      </c>
      <c r="G24" s="67">
        <v>121</v>
      </c>
      <c r="H24" s="47">
        <v>0</v>
      </c>
      <c r="I24" s="35">
        <v>410</v>
      </c>
      <c r="J24" s="47">
        <v>0</v>
      </c>
      <c r="K24" s="47">
        <v>0</v>
      </c>
      <c r="L24" s="24">
        <f t="shared" si="2"/>
        <v>410</v>
      </c>
      <c r="M24" s="27"/>
    </row>
    <row r="25" spans="1:13" x14ac:dyDescent="0.3">
      <c r="A25" s="206"/>
      <c r="B25" s="209"/>
      <c r="C25" s="199"/>
      <c r="D25" s="48" t="s">
        <v>17</v>
      </c>
      <c r="E25" s="48" t="s">
        <v>20</v>
      </c>
      <c r="F25" s="69" t="s">
        <v>225</v>
      </c>
      <c r="G25" s="67">
        <v>129</v>
      </c>
      <c r="H25" s="47">
        <v>0</v>
      </c>
      <c r="I25" s="35">
        <v>123.9</v>
      </c>
      <c r="J25" s="47">
        <v>0</v>
      </c>
      <c r="K25" s="47">
        <v>0</v>
      </c>
      <c r="L25" s="24">
        <f t="shared" si="2"/>
        <v>123.9</v>
      </c>
      <c r="M25" s="27"/>
    </row>
    <row r="26" spans="1:13" ht="48.75" customHeight="1" x14ac:dyDescent="0.3">
      <c r="A26" s="204" t="s">
        <v>44</v>
      </c>
      <c r="B26" s="207" t="s">
        <v>114</v>
      </c>
      <c r="C26" s="198" t="s">
        <v>11</v>
      </c>
      <c r="D26" s="48" t="s">
        <v>17</v>
      </c>
      <c r="E26" s="48" t="s">
        <v>20</v>
      </c>
      <c r="F26" s="69" t="s">
        <v>115</v>
      </c>
      <c r="G26" s="67"/>
      <c r="H26" s="47">
        <f t="shared" ref="H26:K26" si="5">H27</f>
        <v>124.7</v>
      </c>
      <c r="I26" s="35">
        <v>0</v>
      </c>
      <c r="J26" s="47">
        <f t="shared" si="5"/>
        <v>0</v>
      </c>
      <c r="K26" s="47">
        <f t="shared" si="5"/>
        <v>0</v>
      </c>
      <c r="L26" s="24">
        <f t="shared" si="2"/>
        <v>124.7</v>
      </c>
      <c r="M26" s="27"/>
    </row>
    <row r="27" spans="1:13" ht="43.5" customHeight="1" x14ac:dyDescent="0.3">
      <c r="A27" s="206"/>
      <c r="B27" s="209"/>
      <c r="C27" s="199"/>
      <c r="D27" s="48" t="s">
        <v>17</v>
      </c>
      <c r="E27" s="48" t="s">
        <v>20</v>
      </c>
      <c r="F27" s="69" t="s">
        <v>115</v>
      </c>
      <c r="G27" s="67">
        <v>244</v>
      </c>
      <c r="H27" s="47">
        <v>124.7</v>
      </c>
      <c r="I27" s="35">
        <v>0</v>
      </c>
      <c r="J27" s="47">
        <v>0</v>
      </c>
      <c r="K27" s="47">
        <v>0</v>
      </c>
      <c r="L27" s="24">
        <f t="shared" si="2"/>
        <v>124.7</v>
      </c>
      <c r="M27" s="27"/>
    </row>
    <row r="28" spans="1:13" x14ac:dyDescent="0.3">
      <c r="A28" s="204" t="s">
        <v>106</v>
      </c>
      <c r="B28" s="207" t="s">
        <v>189</v>
      </c>
      <c r="C28" s="198" t="s">
        <v>11</v>
      </c>
      <c r="D28" s="80"/>
      <c r="E28" s="100"/>
      <c r="F28" s="100" t="s">
        <v>190</v>
      </c>
      <c r="G28" s="23"/>
      <c r="H28" s="47">
        <f t="shared" ref="H28" si="6">H29+H30+H31+H32</f>
        <v>240.1</v>
      </c>
      <c r="I28" s="35">
        <f t="shared" ref="I28:K28" si="7">I29+I30+I31+I32</f>
        <v>0</v>
      </c>
      <c r="J28" s="47">
        <f t="shared" si="7"/>
        <v>0</v>
      </c>
      <c r="K28" s="47">
        <f t="shared" si="7"/>
        <v>0</v>
      </c>
      <c r="L28" s="24">
        <f t="shared" ref="L28:L35" si="8">H28+I28+J28+K28</f>
        <v>240.1</v>
      </c>
      <c r="M28" s="27"/>
    </row>
    <row r="29" spans="1:13" ht="18.75" customHeight="1" x14ac:dyDescent="0.3">
      <c r="A29" s="205"/>
      <c r="B29" s="208"/>
      <c r="C29" s="210"/>
      <c r="D29" s="98" t="s">
        <v>17</v>
      </c>
      <c r="E29" s="98" t="s">
        <v>20</v>
      </c>
      <c r="F29" s="100" t="s">
        <v>190</v>
      </c>
      <c r="G29" s="99">
        <v>111</v>
      </c>
      <c r="H29" s="47">
        <v>152</v>
      </c>
      <c r="I29" s="35">
        <v>0</v>
      </c>
      <c r="J29" s="47">
        <v>0</v>
      </c>
      <c r="K29" s="47">
        <v>0</v>
      </c>
      <c r="L29" s="24">
        <f t="shared" si="8"/>
        <v>152</v>
      </c>
      <c r="M29" s="27"/>
    </row>
    <row r="30" spans="1:13" ht="17.25" customHeight="1" x14ac:dyDescent="0.3">
      <c r="A30" s="205"/>
      <c r="B30" s="208"/>
      <c r="C30" s="210"/>
      <c r="D30" s="98" t="s">
        <v>17</v>
      </c>
      <c r="E30" s="98" t="s">
        <v>20</v>
      </c>
      <c r="F30" s="100" t="s">
        <v>190</v>
      </c>
      <c r="G30" s="99">
        <v>119</v>
      </c>
      <c r="H30" s="47">
        <v>45.9</v>
      </c>
      <c r="I30" s="35">
        <v>0</v>
      </c>
      <c r="J30" s="47">
        <v>0</v>
      </c>
      <c r="K30" s="47">
        <v>0</v>
      </c>
      <c r="L30" s="24">
        <f t="shared" si="8"/>
        <v>45.9</v>
      </c>
      <c r="M30" s="27"/>
    </row>
    <row r="31" spans="1:13" ht="21.75" customHeight="1" x14ac:dyDescent="0.3">
      <c r="A31" s="205"/>
      <c r="B31" s="208"/>
      <c r="C31" s="210"/>
      <c r="D31" s="98" t="s">
        <v>17</v>
      </c>
      <c r="E31" s="98" t="s">
        <v>20</v>
      </c>
      <c r="F31" s="100" t="s">
        <v>190</v>
      </c>
      <c r="G31" s="99">
        <v>121</v>
      </c>
      <c r="H31" s="47">
        <v>32.4</v>
      </c>
      <c r="I31" s="35">
        <v>0</v>
      </c>
      <c r="J31" s="47">
        <v>0</v>
      </c>
      <c r="K31" s="47">
        <v>0</v>
      </c>
      <c r="L31" s="24">
        <f t="shared" si="8"/>
        <v>32.4</v>
      </c>
      <c r="M31" s="27"/>
    </row>
    <row r="32" spans="1:13" ht="18" customHeight="1" x14ac:dyDescent="0.3">
      <c r="A32" s="206"/>
      <c r="B32" s="209"/>
      <c r="C32" s="199"/>
      <c r="D32" s="98" t="s">
        <v>17</v>
      </c>
      <c r="E32" s="98" t="s">
        <v>20</v>
      </c>
      <c r="F32" s="100" t="s">
        <v>190</v>
      </c>
      <c r="G32" s="99">
        <v>129</v>
      </c>
      <c r="H32" s="47">
        <v>9.8000000000000007</v>
      </c>
      <c r="I32" s="35">
        <v>0</v>
      </c>
      <c r="J32" s="47">
        <v>0</v>
      </c>
      <c r="K32" s="47">
        <v>0</v>
      </c>
      <c r="L32" s="24">
        <f t="shared" si="8"/>
        <v>9.8000000000000007</v>
      </c>
      <c r="M32" s="27"/>
    </row>
    <row r="33" spans="1:13" ht="18" customHeight="1" x14ac:dyDescent="0.3">
      <c r="A33" s="204" t="s">
        <v>104</v>
      </c>
      <c r="B33" s="207" t="s">
        <v>189</v>
      </c>
      <c r="C33" s="198" t="s">
        <v>11</v>
      </c>
      <c r="D33" s="80"/>
      <c r="E33" s="100"/>
      <c r="F33" s="100" t="s">
        <v>190</v>
      </c>
      <c r="G33" s="23"/>
      <c r="H33" s="47">
        <f>H34+H35</f>
        <v>73.2</v>
      </c>
      <c r="I33" s="35">
        <v>0</v>
      </c>
      <c r="J33" s="47">
        <v>0</v>
      </c>
      <c r="K33" s="47">
        <v>0</v>
      </c>
      <c r="L33" s="24">
        <f t="shared" si="8"/>
        <v>73.2</v>
      </c>
      <c r="M33" s="27"/>
    </row>
    <row r="34" spans="1:13" ht="18" customHeight="1" x14ac:dyDescent="0.3">
      <c r="A34" s="205"/>
      <c r="B34" s="208"/>
      <c r="C34" s="210"/>
      <c r="D34" s="98" t="s">
        <v>17</v>
      </c>
      <c r="E34" s="98" t="s">
        <v>46</v>
      </c>
      <c r="F34" s="100" t="s">
        <v>190</v>
      </c>
      <c r="G34" s="99">
        <v>121</v>
      </c>
      <c r="H34" s="47">
        <v>56.2</v>
      </c>
      <c r="I34" s="35">
        <v>0</v>
      </c>
      <c r="J34" s="47">
        <v>0</v>
      </c>
      <c r="K34" s="47">
        <v>0</v>
      </c>
      <c r="L34" s="24">
        <f t="shared" si="8"/>
        <v>56.2</v>
      </c>
      <c r="M34" s="27"/>
    </row>
    <row r="35" spans="1:13" ht="18" customHeight="1" x14ac:dyDescent="0.3">
      <c r="A35" s="206"/>
      <c r="B35" s="209"/>
      <c r="C35" s="199"/>
      <c r="D35" s="98" t="s">
        <v>17</v>
      </c>
      <c r="E35" s="98" t="s">
        <v>46</v>
      </c>
      <c r="F35" s="100" t="s">
        <v>190</v>
      </c>
      <c r="G35" s="99">
        <v>129</v>
      </c>
      <c r="H35" s="47">
        <v>17</v>
      </c>
      <c r="I35" s="35">
        <v>0</v>
      </c>
      <c r="J35" s="47">
        <v>0</v>
      </c>
      <c r="K35" s="47">
        <v>0</v>
      </c>
      <c r="L35" s="24">
        <f t="shared" si="8"/>
        <v>17</v>
      </c>
      <c r="M35" s="27"/>
    </row>
    <row r="36" spans="1:13" ht="18" customHeight="1" x14ac:dyDescent="0.3">
      <c r="A36" s="204" t="s">
        <v>103</v>
      </c>
      <c r="B36" s="207" t="s">
        <v>189</v>
      </c>
      <c r="C36" s="198" t="s">
        <v>11</v>
      </c>
      <c r="D36" s="80"/>
      <c r="E36" s="100"/>
      <c r="F36" s="100" t="s">
        <v>191</v>
      </c>
      <c r="G36" s="23"/>
      <c r="H36" s="47">
        <f>H37+H38</f>
        <v>672.9</v>
      </c>
      <c r="I36" s="35">
        <f>I37+I38</f>
        <v>0</v>
      </c>
      <c r="J36" s="47">
        <v>0</v>
      </c>
      <c r="K36" s="47">
        <v>0</v>
      </c>
      <c r="L36" s="24">
        <f t="shared" ref="L36:L38" si="9">H36+I36+J36+K36</f>
        <v>672.9</v>
      </c>
      <c r="M36" s="27"/>
    </row>
    <row r="37" spans="1:13" ht="18" customHeight="1" x14ac:dyDescent="0.3">
      <c r="A37" s="205"/>
      <c r="B37" s="208"/>
      <c r="C37" s="210"/>
      <c r="D37" s="98" t="s">
        <v>17</v>
      </c>
      <c r="E37" s="98" t="s">
        <v>20</v>
      </c>
      <c r="F37" s="100" t="s">
        <v>191</v>
      </c>
      <c r="G37" s="99">
        <v>121</v>
      </c>
      <c r="H37" s="47">
        <v>535.6</v>
      </c>
      <c r="I37" s="35">
        <v>0</v>
      </c>
      <c r="J37" s="47">
        <v>0</v>
      </c>
      <c r="K37" s="47">
        <v>0</v>
      </c>
      <c r="L37" s="24">
        <f t="shared" si="9"/>
        <v>535.6</v>
      </c>
      <c r="M37" s="27"/>
    </row>
    <row r="38" spans="1:13" ht="18" customHeight="1" x14ac:dyDescent="0.3">
      <c r="A38" s="206"/>
      <c r="B38" s="209"/>
      <c r="C38" s="199"/>
      <c r="D38" s="98" t="s">
        <v>17</v>
      </c>
      <c r="E38" s="98" t="s">
        <v>20</v>
      </c>
      <c r="F38" s="100" t="s">
        <v>191</v>
      </c>
      <c r="G38" s="99">
        <v>129</v>
      </c>
      <c r="H38" s="47">
        <v>137.30000000000001</v>
      </c>
      <c r="I38" s="35">
        <v>0</v>
      </c>
      <c r="J38" s="47">
        <v>0</v>
      </c>
      <c r="K38" s="47">
        <v>0</v>
      </c>
      <c r="L38" s="24">
        <f t="shared" si="9"/>
        <v>137.30000000000001</v>
      </c>
      <c r="M38" s="27"/>
    </row>
    <row r="39" spans="1:13" ht="18" customHeight="1" x14ac:dyDescent="0.3">
      <c r="A39" s="204" t="s">
        <v>99</v>
      </c>
      <c r="B39" s="207" t="s">
        <v>208</v>
      </c>
      <c r="C39" s="198" t="s">
        <v>11</v>
      </c>
      <c r="D39" s="80"/>
      <c r="E39" s="130"/>
      <c r="F39" s="130" t="s">
        <v>209</v>
      </c>
      <c r="G39" s="23"/>
      <c r="H39" s="47">
        <f>H40+H41</f>
        <v>0</v>
      </c>
      <c r="I39" s="35">
        <f>I40+I41</f>
        <v>79.7</v>
      </c>
      <c r="J39" s="47">
        <v>0</v>
      </c>
      <c r="K39" s="47">
        <v>0</v>
      </c>
      <c r="L39" s="24">
        <f t="shared" ref="L39:L41" si="10">H39+I39+J39+K39</f>
        <v>79.7</v>
      </c>
      <c r="M39" s="27"/>
    </row>
    <row r="40" spans="1:13" ht="18" customHeight="1" x14ac:dyDescent="0.3">
      <c r="A40" s="205"/>
      <c r="B40" s="208"/>
      <c r="C40" s="210"/>
      <c r="D40" s="128" t="s">
        <v>17</v>
      </c>
      <c r="E40" s="128" t="s">
        <v>20</v>
      </c>
      <c r="F40" s="130" t="s">
        <v>209</v>
      </c>
      <c r="G40" s="127">
        <v>111</v>
      </c>
      <c r="H40" s="47">
        <v>0</v>
      </c>
      <c r="I40" s="35">
        <v>61.2</v>
      </c>
      <c r="J40" s="47">
        <v>0</v>
      </c>
      <c r="K40" s="47">
        <v>0</v>
      </c>
      <c r="L40" s="24">
        <f t="shared" si="10"/>
        <v>61.2</v>
      </c>
      <c r="M40" s="27"/>
    </row>
    <row r="41" spans="1:13" ht="18" customHeight="1" x14ac:dyDescent="0.3">
      <c r="A41" s="206"/>
      <c r="B41" s="209"/>
      <c r="C41" s="199"/>
      <c r="D41" s="128" t="s">
        <v>17</v>
      </c>
      <c r="E41" s="128" t="s">
        <v>20</v>
      </c>
      <c r="F41" s="130" t="s">
        <v>209</v>
      </c>
      <c r="G41" s="127">
        <v>119</v>
      </c>
      <c r="H41" s="47">
        <v>0</v>
      </c>
      <c r="I41" s="35">
        <v>18.5</v>
      </c>
      <c r="J41" s="47">
        <v>0</v>
      </c>
      <c r="K41" s="47">
        <v>0</v>
      </c>
      <c r="L41" s="24">
        <f t="shared" si="10"/>
        <v>18.5</v>
      </c>
      <c r="M41" s="27"/>
    </row>
    <row r="42" spans="1:13" s="8" customFormat="1" ht="30" customHeight="1" x14ac:dyDescent="0.3">
      <c r="A42" s="128"/>
      <c r="B42" s="86" t="s">
        <v>26</v>
      </c>
      <c r="C42" s="127"/>
      <c r="D42" s="127"/>
      <c r="E42" s="128"/>
      <c r="F42" s="127"/>
      <c r="G42" s="127"/>
      <c r="H42" s="91">
        <f t="shared" ref="H42:L42" si="11">H43</f>
        <v>19421.7</v>
      </c>
      <c r="I42" s="146">
        <f t="shared" si="11"/>
        <v>20756.900000000001</v>
      </c>
      <c r="J42" s="91">
        <f t="shared" si="11"/>
        <v>18698.5</v>
      </c>
      <c r="K42" s="91">
        <f t="shared" si="11"/>
        <v>18698.5</v>
      </c>
      <c r="L42" s="91">
        <f t="shared" si="11"/>
        <v>77575.600000000006</v>
      </c>
      <c r="M42" s="129"/>
    </row>
    <row r="43" spans="1:13" ht="25.5" customHeight="1" x14ac:dyDescent="0.3">
      <c r="A43" s="194" t="s">
        <v>15</v>
      </c>
      <c r="B43" s="195"/>
      <c r="C43" s="131"/>
      <c r="D43" s="128"/>
      <c r="E43" s="128"/>
      <c r="F43" s="127"/>
      <c r="G43" s="127"/>
      <c r="H43" s="65">
        <f>H8+H15+H21+H26+H28+H33+H36</f>
        <v>19421.7</v>
      </c>
      <c r="I43" s="147">
        <f>I8+I15+I21+I26+I28+I33+I36+I39</f>
        <v>20756.900000000001</v>
      </c>
      <c r="J43" s="65">
        <f>J8+J15+J21+J26</f>
        <v>18698.5</v>
      </c>
      <c r="K43" s="65">
        <f>K8+K15+K21+K26</f>
        <v>18698.5</v>
      </c>
      <c r="L43" s="24">
        <f t="shared" si="2"/>
        <v>77575.600000000006</v>
      </c>
      <c r="M43" s="127"/>
    </row>
    <row r="44" spans="1:13" ht="25.5" customHeight="1" x14ac:dyDescent="0.3">
      <c r="A44" s="218"/>
      <c r="B44" s="218"/>
      <c r="C44" s="21"/>
      <c r="D44" s="29"/>
      <c r="E44" s="29"/>
      <c r="F44" s="29"/>
      <c r="G44" s="30"/>
      <c r="H44" s="30"/>
      <c r="I44" s="22"/>
      <c r="J44" s="22"/>
      <c r="K44" s="22"/>
      <c r="L44" s="22"/>
      <c r="M44" s="31"/>
    </row>
    <row r="45" spans="1:13" ht="27" hidden="1" customHeight="1" x14ac:dyDescent="0.3">
      <c r="A45" s="17"/>
      <c r="B45" s="19"/>
      <c r="C45" s="16"/>
      <c r="E45" s="17"/>
      <c r="F45" s="85"/>
      <c r="G45" s="16"/>
      <c r="H45" s="16"/>
    </row>
    <row r="46" spans="1:13" ht="63" customHeight="1" x14ac:dyDescent="0.3">
      <c r="A46" s="17"/>
      <c r="B46" s="19"/>
      <c r="C46" s="16"/>
      <c r="E46" s="17"/>
      <c r="F46" s="85"/>
      <c r="G46" s="16"/>
      <c r="H46" s="16"/>
    </row>
    <row r="47" spans="1:13" ht="37.5" customHeight="1" x14ac:dyDescent="0.3">
      <c r="A47" s="17"/>
      <c r="B47" s="19"/>
      <c r="C47" s="16"/>
      <c r="E47" s="17"/>
      <c r="F47" s="85"/>
      <c r="G47" s="16"/>
      <c r="H47" s="16"/>
    </row>
    <row r="48" spans="1:13" ht="34.5" customHeight="1" x14ac:dyDescent="0.3">
      <c r="A48" s="17"/>
      <c r="B48" s="19"/>
      <c r="C48" s="16"/>
      <c r="E48" s="17"/>
      <c r="F48" s="85"/>
      <c r="G48" s="16"/>
      <c r="H48" s="16"/>
    </row>
    <row r="49" spans="1:13" ht="30.75" customHeight="1" x14ac:dyDescent="0.3">
      <c r="A49" s="17"/>
      <c r="B49" s="19"/>
      <c r="C49" s="16"/>
      <c r="E49" s="17"/>
      <c r="F49" s="85"/>
      <c r="G49" s="16"/>
      <c r="H49" s="16"/>
    </row>
    <row r="50" spans="1:13" s="18" customFormat="1" ht="22.5" customHeight="1" x14ac:dyDescent="0.3">
      <c r="A50" s="17"/>
      <c r="B50" s="19"/>
      <c r="C50" s="16"/>
      <c r="D50" s="95"/>
      <c r="E50" s="17"/>
      <c r="F50" s="85"/>
      <c r="G50" s="16"/>
      <c r="H50" s="16"/>
      <c r="I50" s="7"/>
      <c r="J50" s="7"/>
      <c r="K50" s="7"/>
      <c r="L50" s="7"/>
      <c r="M50" s="7"/>
    </row>
    <row r="51" spans="1:13" ht="51.75" customHeight="1" x14ac:dyDescent="0.3">
      <c r="A51" s="17"/>
      <c r="B51" s="19"/>
      <c r="C51" s="16"/>
      <c r="E51" s="17"/>
      <c r="F51" s="85"/>
      <c r="G51" s="16"/>
      <c r="H51" s="16"/>
    </row>
    <row r="52" spans="1:13" x14ac:dyDescent="0.3">
      <c r="A52" s="17"/>
      <c r="B52" s="19"/>
      <c r="C52" s="16"/>
      <c r="E52" s="17"/>
      <c r="F52" s="85"/>
      <c r="G52" s="16"/>
      <c r="H52" s="16"/>
    </row>
    <row r="53" spans="1:13" x14ac:dyDescent="0.3">
      <c r="A53" s="17"/>
      <c r="B53" s="19"/>
      <c r="C53" s="16"/>
      <c r="E53" s="17"/>
      <c r="F53" s="85"/>
      <c r="G53" s="16"/>
      <c r="H53" s="16"/>
    </row>
    <row r="54" spans="1:13" x14ac:dyDescent="0.3">
      <c r="A54" s="17"/>
      <c r="B54" s="19"/>
      <c r="C54" s="16"/>
      <c r="E54" s="17"/>
      <c r="F54" s="85"/>
      <c r="G54" s="16"/>
      <c r="H54" s="16"/>
    </row>
    <row r="55" spans="1:13" x14ac:dyDescent="0.3">
      <c r="A55" s="17"/>
      <c r="B55" s="19"/>
      <c r="C55" s="16"/>
      <c r="E55" s="17"/>
      <c r="F55" s="85"/>
      <c r="G55" s="16"/>
      <c r="H55" s="16"/>
    </row>
    <row r="56" spans="1:13" x14ac:dyDescent="0.3">
      <c r="A56" s="17"/>
      <c r="B56" s="19"/>
      <c r="C56" s="16"/>
      <c r="E56" s="17"/>
      <c r="F56" s="85"/>
      <c r="G56" s="16"/>
      <c r="H56" s="16"/>
    </row>
    <row r="57" spans="1:13" x14ac:dyDescent="0.3">
      <c r="A57" s="17"/>
      <c r="B57" s="19"/>
      <c r="C57" s="16"/>
      <c r="E57" s="17"/>
      <c r="F57" s="85"/>
      <c r="G57" s="16"/>
      <c r="H57" s="16"/>
    </row>
    <row r="58" spans="1:13" x14ac:dyDescent="0.3">
      <c r="A58" s="17"/>
      <c r="B58" s="19"/>
      <c r="C58" s="16"/>
      <c r="E58" s="17"/>
      <c r="F58" s="85"/>
      <c r="G58" s="16"/>
      <c r="H58" s="16"/>
    </row>
    <row r="59" spans="1:13" x14ac:dyDescent="0.3">
      <c r="A59" s="17"/>
      <c r="B59" s="19"/>
      <c r="C59" s="16"/>
      <c r="E59" s="17"/>
      <c r="F59" s="85"/>
      <c r="G59" s="16"/>
      <c r="H59" s="16"/>
    </row>
    <row r="60" spans="1:13" x14ac:dyDescent="0.3">
      <c r="A60" s="17"/>
      <c r="B60" s="19"/>
      <c r="C60" s="16"/>
      <c r="E60" s="17"/>
      <c r="F60" s="85"/>
      <c r="G60" s="16"/>
      <c r="H60" s="16"/>
    </row>
    <row r="61" spans="1:13" x14ac:dyDescent="0.3">
      <c r="A61" s="17"/>
      <c r="B61" s="19"/>
      <c r="C61" s="16"/>
      <c r="E61" s="17"/>
      <c r="F61" s="85"/>
      <c r="G61" s="16"/>
      <c r="H61" s="16"/>
    </row>
    <row r="62" spans="1:13" x14ac:dyDescent="0.3">
      <c r="A62" s="17"/>
      <c r="B62" s="19"/>
      <c r="C62" s="16"/>
      <c r="E62" s="17"/>
      <c r="F62" s="85"/>
      <c r="G62" s="16"/>
      <c r="H62" s="16"/>
    </row>
    <row r="63" spans="1:13" x14ac:dyDescent="0.3">
      <c r="A63" s="17"/>
      <c r="B63" s="19"/>
      <c r="C63" s="16"/>
      <c r="E63" s="17"/>
      <c r="F63" s="85"/>
      <c r="G63" s="16"/>
      <c r="H63" s="16"/>
    </row>
    <row r="64" spans="1:13" x14ac:dyDescent="0.3">
      <c r="A64" s="17"/>
      <c r="B64" s="19"/>
      <c r="C64" s="16"/>
      <c r="E64" s="17"/>
      <c r="F64" s="85"/>
      <c r="G64" s="16"/>
      <c r="H64" s="16"/>
    </row>
    <row r="65" spans="1:8" x14ac:dyDescent="0.3">
      <c r="A65" s="17"/>
      <c r="B65" s="19"/>
      <c r="C65" s="16"/>
      <c r="E65" s="17"/>
      <c r="F65" s="85"/>
      <c r="G65" s="16"/>
      <c r="H65" s="16"/>
    </row>
    <row r="66" spans="1:8" x14ac:dyDescent="0.3">
      <c r="A66" s="17"/>
      <c r="B66" s="19"/>
      <c r="C66" s="16"/>
      <c r="E66" s="17"/>
      <c r="F66" s="85"/>
      <c r="G66" s="16"/>
      <c r="H66" s="16"/>
    </row>
    <row r="67" spans="1:8" x14ac:dyDescent="0.3">
      <c r="A67" s="17"/>
      <c r="B67" s="19"/>
      <c r="C67" s="16"/>
      <c r="E67" s="17"/>
      <c r="F67" s="85"/>
      <c r="G67" s="16"/>
      <c r="H67" s="16"/>
    </row>
    <row r="68" spans="1:8" x14ac:dyDescent="0.3">
      <c r="A68" s="17"/>
      <c r="B68" s="19"/>
      <c r="C68" s="16"/>
      <c r="E68" s="17"/>
      <c r="F68" s="85"/>
      <c r="G68" s="16"/>
      <c r="H68" s="16"/>
    </row>
    <row r="69" spans="1:8" x14ac:dyDescent="0.3">
      <c r="A69" s="17"/>
      <c r="B69" s="19"/>
      <c r="C69" s="16"/>
      <c r="E69" s="17"/>
      <c r="F69" s="85"/>
      <c r="G69" s="16"/>
      <c r="H69" s="16"/>
    </row>
    <row r="70" spans="1:8" x14ac:dyDescent="0.3">
      <c r="A70" s="17"/>
      <c r="B70" s="19"/>
      <c r="C70" s="16"/>
      <c r="E70" s="17"/>
      <c r="F70" s="85"/>
      <c r="G70" s="16"/>
      <c r="H70" s="16"/>
    </row>
    <row r="71" spans="1:8" x14ac:dyDescent="0.3">
      <c r="A71" s="17"/>
      <c r="B71" s="19"/>
      <c r="C71" s="16"/>
      <c r="E71" s="17"/>
      <c r="F71" s="85"/>
      <c r="G71" s="16"/>
      <c r="H71" s="16"/>
    </row>
    <row r="72" spans="1:8" x14ac:dyDescent="0.3">
      <c r="A72" s="17"/>
      <c r="B72" s="19"/>
      <c r="C72" s="16"/>
      <c r="E72" s="17"/>
      <c r="F72" s="85"/>
      <c r="G72" s="16"/>
      <c r="H72" s="16"/>
    </row>
    <row r="73" spans="1:8" x14ac:dyDescent="0.3">
      <c r="A73" s="17"/>
      <c r="B73" s="19"/>
      <c r="C73" s="16"/>
      <c r="E73" s="17"/>
      <c r="F73" s="85"/>
      <c r="G73" s="16"/>
      <c r="H73" s="16"/>
    </row>
    <row r="74" spans="1:8" x14ac:dyDescent="0.3">
      <c r="A74" s="17"/>
      <c r="B74" s="19"/>
      <c r="C74" s="16"/>
      <c r="E74" s="17"/>
      <c r="F74" s="85"/>
      <c r="G74" s="16"/>
      <c r="H74" s="16"/>
    </row>
    <row r="75" spans="1:8" x14ac:dyDescent="0.3">
      <c r="A75" s="17"/>
      <c r="B75" s="19"/>
      <c r="C75" s="16"/>
      <c r="E75" s="17"/>
      <c r="F75" s="85"/>
      <c r="G75" s="16"/>
      <c r="H75" s="16"/>
    </row>
    <row r="76" spans="1:8" x14ac:dyDescent="0.3">
      <c r="A76" s="17"/>
      <c r="B76" s="19"/>
      <c r="C76" s="16"/>
      <c r="E76" s="17"/>
      <c r="F76" s="85"/>
      <c r="G76" s="16"/>
      <c r="H76" s="16"/>
    </row>
    <row r="77" spans="1:8" x14ac:dyDescent="0.3">
      <c r="A77" s="17"/>
      <c r="B77" s="19"/>
      <c r="C77" s="16"/>
      <c r="E77" s="17"/>
      <c r="F77" s="85"/>
      <c r="G77" s="16"/>
      <c r="H77" s="16"/>
    </row>
    <row r="78" spans="1:8" x14ac:dyDescent="0.3">
      <c r="A78" s="17"/>
      <c r="B78" s="19"/>
      <c r="C78" s="16"/>
      <c r="E78" s="17"/>
      <c r="F78" s="85"/>
      <c r="G78" s="16"/>
      <c r="H78" s="16"/>
    </row>
    <row r="79" spans="1:8" x14ac:dyDescent="0.3">
      <c r="A79" s="17"/>
      <c r="B79" s="19"/>
      <c r="C79" s="16"/>
      <c r="E79" s="17"/>
      <c r="F79" s="85"/>
      <c r="G79" s="16"/>
      <c r="H79" s="16"/>
    </row>
    <row r="80" spans="1:8" x14ac:dyDescent="0.3">
      <c r="A80" s="17"/>
      <c r="B80" s="19"/>
      <c r="C80" s="16"/>
      <c r="E80" s="17"/>
      <c r="F80" s="85"/>
      <c r="G80" s="16"/>
      <c r="H80" s="16"/>
    </row>
    <row r="81" spans="1:8" x14ac:dyDescent="0.3">
      <c r="A81" s="17"/>
      <c r="B81" s="19"/>
      <c r="C81" s="16"/>
      <c r="E81" s="17"/>
      <c r="F81" s="85"/>
      <c r="G81" s="16"/>
      <c r="H81" s="16"/>
    </row>
  </sheetData>
  <mergeCells count="37">
    <mergeCell ref="A39:A41"/>
    <mergeCell ref="B39:B41"/>
    <mergeCell ref="C39:C41"/>
    <mergeCell ref="A43:B43"/>
    <mergeCell ref="A44:B44"/>
    <mergeCell ref="A21:A25"/>
    <mergeCell ref="B21:B25"/>
    <mergeCell ref="C21:C25"/>
    <mergeCell ref="B15:B20"/>
    <mergeCell ref="A15:A20"/>
    <mergeCell ref="C15:C20"/>
    <mergeCell ref="I1:M1"/>
    <mergeCell ref="I2:O2"/>
    <mergeCell ref="A8:A14"/>
    <mergeCell ref="B8:B14"/>
    <mergeCell ref="C8:C14"/>
    <mergeCell ref="A3:M3"/>
    <mergeCell ref="C4:C5"/>
    <mergeCell ref="D4:G4"/>
    <mergeCell ref="A7:M7"/>
    <mergeCell ref="A4:A5"/>
    <mergeCell ref="I4:L4"/>
    <mergeCell ref="M4:M5"/>
    <mergeCell ref="B4:B5"/>
    <mergeCell ref="A6:M6"/>
    <mergeCell ref="A36:A38"/>
    <mergeCell ref="B36:B38"/>
    <mergeCell ref="C36:C38"/>
    <mergeCell ref="C26:C27"/>
    <mergeCell ref="A28:A32"/>
    <mergeCell ref="B28:B32"/>
    <mergeCell ref="C28:C32"/>
    <mergeCell ref="A33:A35"/>
    <mergeCell ref="B33:B35"/>
    <mergeCell ref="C33:C35"/>
    <mergeCell ref="A26:A27"/>
    <mergeCell ref="B26:B27"/>
  </mergeCells>
  <phoneticPr fontId="0" type="noConversion"/>
  <pageMargins left="0.59055118110236227" right="0.59055118110236227" top="1.1811023622047245" bottom="0.59055118110236227" header="0.31496062992125984" footer="0.15748031496062992"/>
  <pageSetup paperSize="9" scale="55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>
      <selection activeCell="H2" sqref="H2:L2"/>
    </sheetView>
  </sheetViews>
  <sheetFormatPr defaultRowHeight="15.75" x14ac:dyDescent="0.25"/>
  <cols>
    <col min="1" max="1" width="9.140625" style="104"/>
    <col min="2" max="2" width="65.7109375" style="2" customWidth="1"/>
    <col min="3" max="3" width="21.85546875" style="6" customWidth="1"/>
    <col min="4" max="4" width="9.140625" style="5"/>
    <col min="5" max="5" width="9.140625" style="6"/>
    <col min="6" max="6" width="17.42578125" style="6" customWidth="1"/>
    <col min="7" max="7" width="9.140625" style="6"/>
    <col min="8" max="8" width="15.28515625" style="6" customWidth="1"/>
    <col min="9" max="9" width="13.5703125" style="2" customWidth="1"/>
    <col min="10" max="11" width="13.85546875" style="2" customWidth="1"/>
    <col min="12" max="12" width="17.85546875" style="2" customWidth="1"/>
    <col min="13" max="13" width="31" style="2" customWidth="1"/>
    <col min="14" max="14" width="9.140625" style="2"/>
    <col min="15" max="15" width="11.5703125" style="2" bestFit="1" customWidth="1"/>
    <col min="16" max="16384" width="9.140625" style="2"/>
  </cols>
  <sheetData>
    <row r="1" spans="1:14" ht="65.25" customHeight="1" x14ac:dyDescent="0.25">
      <c r="H1" s="201" t="s">
        <v>205</v>
      </c>
      <c r="I1" s="219"/>
      <c r="J1" s="219"/>
      <c r="K1" s="219"/>
      <c r="L1" s="219"/>
    </row>
    <row r="2" spans="1:14" s="1" customFormat="1" ht="81.75" customHeight="1" x14ac:dyDescent="0.3">
      <c r="A2" s="105"/>
      <c r="B2" s="10"/>
      <c r="C2" s="11"/>
      <c r="D2" s="12"/>
      <c r="E2" s="11"/>
      <c r="F2" s="11"/>
      <c r="G2" s="11"/>
      <c r="H2" s="179" t="s">
        <v>243</v>
      </c>
      <c r="I2" s="179"/>
      <c r="J2" s="179"/>
      <c r="K2" s="179"/>
      <c r="L2" s="179"/>
      <c r="M2" s="106"/>
      <c r="N2" s="106"/>
    </row>
    <row r="3" spans="1:14" s="1" customFormat="1" ht="18.75" customHeight="1" x14ac:dyDescent="0.25">
      <c r="A3" s="197" t="s">
        <v>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4" s="1" customFormat="1" ht="18.75" customHeight="1" x14ac:dyDescent="0.25">
      <c r="A4" s="220" t="s">
        <v>1</v>
      </c>
      <c r="B4" s="203" t="s">
        <v>2</v>
      </c>
      <c r="C4" s="203" t="s">
        <v>3</v>
      </c>
      <c r="D4" s="203" t="s">
        <v>4</v>
      </c>
      <c r="E4" s="203"/>
      <c r="F4" s="203"/>
      <c r="G4" s="203"/>
      <c r="H4" s="101"/>
      <c r="I4" s="203" t="s">
        <v>5</v>
      </c>
      <c r="J4" s="203"/>
      <c r="K4" s="203"/>
      <c r="L4" s="203"/>
      <c r="M4" s="203" t="s">
        <v>6</v>
      </c>
    </row>
    <row r="5" spans="1:14" s="1" customFormat="1" ht="51" customHeight="1" x14ac:dyDescent="0.25">
      <c r="A5" s="220"/>
      <c r="B5" s="203"/>
      <c r="C5" s="203"/>
      <c r="D5" s="103" t="s">
        <v>3</v>
      </c>
      <c r="E5" s="101" t="s">
        <v>7</v>
      </c>
      <c r="F5" s="101" t="s">
        <v>8</v>
      </c>
      <c r="G5" s="101" t="s">
        <v>9</v>
      </c>
      <c r="H5" s="101">
        <v>2019</v>
      </c>
      <c r="I5" s="101">
        <v>2020</v>
      </c>
      <c r="J5" s="101">
        <v>2021</v>
      </c>
      <c r="K5" s="101">
        <v>2022</v>
      </c>
      <c r="L5" s="101" t="s">
        <v>10</v>
      </c>
      <c r="M5" s="203"/>
    </row>
    <row r="6" spans="1:14" ht="41.25" customHeight="1" x14ac:dyDescent="0.25">
      <c r="A6" s="193" t="s">
        <v>192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4" ht="22.5" customHeight="1" x14ac:dyDescent="0.25">
      <c r="A7" s="193" t="s">
        <v>193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193"/>
    </row>
    <row r="8" spans="1:14" ht="90.75" customHeight="1" x14ac:dyDescent="0.25">
      <c r="A8" s="78" t="s">
        <v>194</v>
      </c>
      <c r="B8" s="102" t="s">
        <v>195</v>
      </c>
      <c r="C8" s="101" t="s">
        <v>11</v>
      </c>
      <c r="D8" s="103" t="s">
        <v>17</v>
      </c>
      <c r="E8" s="103" t="s">
        <v>18</v>
      </c>
      <c r="F8" s="103" t="s">
        <v>204</v>
      </c>
      <c r="G8" s="101">
        <v>612</v>
      </c>
      <c r="H8" s="35">
        <f>H9+H12</f>
        <v>2208</v>
      </c>
      <c r="I8" s="35">
        <v>680</v>
      </c>
      <c r="J8" s="47">
        <f t="shared" ref="J8" si="0">J9+J12</f>
        <v>0</v>
      </c>
      <c r="K8" s="47"/>
      <c r="L8" s="47">
        <f>H8+I8+J8</f>
        <v>2888</v>
      </c>
      <c r="M8" s="102"/>
    </row>
    <row r="9" spans="1:14" ht="91.5" customHeight="1" x14ac:dyDescent="0.25">
      <c r="A9" s="78" t="s">
        <v>196</v>
      </c>
      <c r="B9" s="102" t="s">
        <v>195</v>
      </c>
      <c r="C9" s="101" t="s">
        <v>11</v>
      </c>
      <c r="D9" s="103" t="s">
        <v>17</v>
      </c>
      <c r="E9" s="103" t="s">
        <v>21</v>
      </c>
      <c r="F9" s="103" t="s">
        <v>197</v>
      </c>
      <c r="G9" s="101">
        <v>612</v>
      </c>
      <c r="H9" s="35">
        <v>500</v>
      </c>
      <c r="I9" s="35">
        <v>1927.8</v>
      </c>
      <c r="J9" s="47"/>
      <c r="K9" s="47"/>
      <c r="L9" s="47">
        <f>H9+I9+J9</f>
        <v>2427.8000000000002</v>
      </c>
      <c r="M9" s="102"/>
    </row>
    <row r="10" spans="1:14" ht="85.5" customHeight="1" x14ac:dyDescent="0.25">
      <c r="A10" s="78" t="s">
        <v>198</v>
      </c>
      <c r="B10" s="102" t="s">
        <v>195</v>
      </c>
      <c r="C10" s="101" t="s">
        <v>11</v>
      </c>
      <c r="D10" s="103" t="s">
        <v>17</v>
      </c>
      <c r="E10" s="103" t="s">
        <v>46</v>
      </c>
      <c r="F10" s="103" t="s">
        <v>197</v>
      </c>
      <c r="G10" s="101">
        <v>612</v>
      </c>
      <c r="H10" s="35"/>
      <c r="I10" s="35">
        <v>20</v>
      </c>
      <c r="J10" s="47"/>
      <c r="K10" s="47"/>
      <c r="L10" s="47">
        <f>H10+I10+J10</f>
        <v>20</v>
      </c>
      <c r="M10" s="102"/>
    </row>
    <row r="11" spans="1:14" ht="94.5" customHeight="1" x14ac:dyDescent="0.25">
      <c r="A11" s="78" t="s">
        <v>199</v>
      </c>
      <c r="B11" s="102" t="s">
        <v>195</v>
      </c>
      <c r="C11" s="101" t="s">
        <v>11</v>
      </c>
      <c r="D11" s="103" t="s">
        <v>17</v>
      </c>
      <c r="E11" s="103" t="s">
        <v>21</v>
      </c>
      <c r="F11" s="103" t="s">
        <v>197</v>
      </c>
      <c r="G11" s="101">
        <v>244</v>
      </c>
      <c r="H11" s="35"/>
      <c r="I11" s="35">
        <v>40</v>
      </c>
      <c r="J11" s="47"/>
      <c r="K11" s="47"/>
      <c r="L11" s="47">
        <f>H11+I11+J11</f>
        <v>40</v>
      </c>
      <c r="M11" s="102"/>
    </row>
    <row r="12" spans="1:14" ht="89.25" customHeight="1" x14ac:dyDescent="0.25">
      <c r="A12" s="78" t="s">
        <v>106</v>
      </c>
      <c r="B12" s="102" t="s">
        <v>195</v>
      </c>
      <c r="C12" s="101" t="s">
        <v>11</v>
      </c>
      <c r="D12" s="103" t="s">
        <v>17</v>
      </c>
      <c r="E12" s="103" t="s">
        <v>18</v>
      </c>
      <c r="F12" s="103" t="s">
        <v>197</v>
      </c>
      <c r="G12" s="101">
        <v>612</v>
      </c>
      <c r="H12" s="35">
        <v>1708</v>
      </c>
      <c r="I12" s="35">
        <v>0</v>
      </c>
      <c r="J12" s="47">
        <v>0</v>
      </c>
      <c r="K12" s="47"/>
      <c r="L12" s="47">
        <f>H12+I12+J12</f>
        <v>1708</v>
      </c>
      <c r="M12" s="102"/>
    </row>
    <row r="13" spans="1:14" ht="138" customHeight="1" x14ac:dyDescent="0.3">
      <c r="A13" s="45" t="s">
        <v>104</v>
      </c>
      <c r="B13" s="107" t="s">
        <v>228</v>
      </c>
      <c r="C13" s="101" t="s">
        <v>22</v>
      </c>
      <c r="D13" s="103" t="s">
        <v>17</v>
      </c>
      <c r="E13" s="103" t="s">
        <v>21</v>
      </c>
      <c r="F13" s="103" t="s">
        <v>229</v>
      </c>
      <c r="G13" s="103" t="s">
        <v>202</v>
      </c>
      <c r="H13" s="35"/>
      <c r="I13" s="35">
        <v>1006.7</v>
      </c>
      <c r="J13" s="47"/>
      <c r="K13" s="47"/>
      <c r="L13" s="26">
        <f>H13+I13+J13+K13</f>
        <v>1006.7</v>
      </c>
      <c r="M13" s="15"/>
    </row>
    <row r="14" spans="1:14" ht="58.5" customHeight="1" x14ac:dyDescent="0.3">
      <c r="A14" s="224" t="s">
        <v>103</v>
      </c>
      <c r="B14" s="226" t="s">
        <v>200</v>
      </c>
      <c r="C14" s="198" t="s">
        <v>22</v>
      </c>
      <c r="D14" s="103" t="s">
        <v>17</v>
      </c>
      <c r="E14" s="103" t="s">
        <v>21</v>
      </c>
      <c r="F14" s="103" t="s">
        <v>201</v>
      </c>
      <c r="G14" s="103" t="s">
        <v>14</v>
      </c>
      <c r="H14" s="35"/>
      <c r="I14" s="35"/>
      <c r="J14" s="47"/>
      <c r="K14" s="47"/>
      <c r="L14" s="26">
        <f>H14</f>
        <v>0</v>
      </c>
      <c r="M14" s="15"/>
    </row>
    <row r="15" spans="1:14" ht="96" customHeight="1" x14ac:dyDescent="0.3">
      <c r="A15" s="225"/>
      <c r="B15" s="227"/>
      <c r="C15" s="199"/>
      <c r="D15" s="103" t="s">
        <v>17</v>
      </c>
      <c r="E15" s="103" t="s">
        <v>21</v>
      </c>
      <c r="F15" s="103" t="s">
        <v>201</v>
      </c>
      <c r="G15" s="103" t="s">
        <v>96</v>
      </c>
      <c r="H15" s="35">
        <v>8672.4</v>
      </c>
      <c r="I15" s="35">
        <v>1233.7</v>
      </c>
      <c r="J15" s="47">
        <v>100</v>
      </c>
      <c r="K15" s="47">
        <v>100</v>
      </c>
      <c r="L15" s="26">
        <f>H15+I15+J15+K15</f>
        <v>10106.1</v>
      </c>
      <c r="M15" s="15"/>
    </row>
    <row r="16" spans="1:14" ht="40.5" customHeight="1" x14ac:dyDescent="0.3">
      <c r="A16" s="224" t="s">
        <v>99</v>
      </c>
      <c r="B16" s="226" t="s">
        <v>200</v>
      </c>
      <c r="C16" s="198" t="s">
        <v>22</v>
      </c>
      <c r="D16" s="103" t="s">
        <v>17</v>
      </c>
      <c r="E16" s="103" t="s">
        <v>18</v>
      </c>
      <c r="F16" s="103" t="s">
        <v>201</v>
      </c>
      <c r="G16" s="103" t="s">
        <v>224</v>
      </c>
      <c r="H16" s="35">
        <v>0</v>
      </c>
      <c r="I16" s="35">
        <v>7576</v>
      </c>
      <c r="J16" s="47">
        <v>0</v>
      </c>
      <c r="K16" s="47">
        <v>0</v>
      </c>
      <c r="L16" s="26">
        <f>H16+I16+J16+K16</f>
        <v>7576</v>
      </c>
      <c r="M16" s="15"/>
    </row>
    <row r="17" spans="1:13" ht="109.5" customHeight="1" x14ac:dyDescent="0.3">
      <c r="A17" s="225"/>
      <c r="B17" s="227"/>
      <c r="C17" s="199"/>
      <c r="D17" s="103" t="s">
        <v>17</v>
      </c>
      <c r="E17" s="103" t="s">
        <v>18</v>
      </c>
      <c r="F17" s="103" t="s">
        <v>201</v>
      </c>
      <c r="G17" s="103" t="s">
        <v>96</v>
      </c>
      <c r="H17" s="35">
        <v>679.5</v>
      </c>
      <c r="I17" s="35">
        <v>100</v>
      </c>
      <c r="J17" s="47">
        <v>0</v>
      </c>
      <c r="K17" s="47">
        <v>0</v>
      </c>
      <c r="L17" s="26">
        <f>H17+I17+J17+K17</f>
        <v>779.5</v>
      </c>
      <c r="M17" s="15"/>
    </row>
    <row r="18" spans="1:13" ht="17.25" customHeight="1" x14ac:dyDescent="0.3">
      <c r="A18" s="222" t="s">
        <v>15</v>
      </c>
      <c r="B18" s="222"/>
      <c r="C18" s="108"/>
      <c r="D18" s="109"/>
      <c r="E18" s="108"/>
      <c r="F18" s="108"/>
      <c r="G18" s="108"/>
      <c r="H18" s="110">
        <f>H13+H14+H16+H15+H17</f>
        <v>9351.9</v>
      </c>
      <c r="I18" s="144">
        <f>I13+I14+I16+I15+I17+I8+I11+I12+I10+I9</f>
        <v>12584.2</v>
      </c>
      <c r="J18" s="110">
        <f>J13+J14+J16+J15+J17+J8</f>
        <v>100</v>
      </c>
      <c r="K18" s="110">
        <f>K13+K14+K16+K15+K17+K8</f>
        <v>100</v>
      </c>
      <c r="L18" s="26">
        <v>14651.9</v>
      </c>
      <c r="M18" s="15"/>
    </row>
    <row r="19" spans="1:13" ht="18.75" hidden="1" x14ac:dyDescent="0.3">
      <c r="A19" s="111"/>
      <c r="B19" s="111"/>
      <c r="C19" s="112"/>
      <c r="D19" s="113"/>
      <c r="E19" s="112"/>
      <c r="F19" s="112"/>
      <c r="G19" s="112"/>
      <c r="H19" s="112"/>
      <c r="I19" s="22">
        <f>I8+I9</f>
        <v>2607.8000000000002</v>
      </c>
      <c r="J19" s="22">
        <f>J8+J9</f>
        <v>0</v>
      </c>
      <c r="K19" s="22"/>
      <c r="L19" s="22">
        <f>L8+L9</f>
        <v>5315.8</v>
      </c>
      <c r="M19" s="14"/>
    </row>
    <row r="20" spans="1:13" s="1" customFormat="1" ht="0.75" customHeight="1" x14ac:dyDescent="0.3">
      <c r="A20" s="223"/>
      <c r="B20" s="223"/>
      <c r="C20" s="114"/>
      <c r="D20" s="115"/>
      <c r="E20" s="114"/>
      <c r="F20" s="114"/>
      <c r="G20" s="114"/>
      <c r="H20" s="114"/>
      <c r="I20" s="116" t="e">
        <f>#REF!</f>
        <v>#REF!</v>
      </c>
      <c r="J20" s="116" t="e">
        <f>#REF!</f>
        <v>#REF!</v>
      </c>
      <c r="K20" s="116"/>
      <c r="L20" s="116" t="e">
        <f>#REF!</f>
        <v>#REF!</v>
      </c>
      <c r="M20" s="14"/>
    </row>
    <row r="21" spans="1:13" ht="18.75" customHeight="1" x14ac:dyDescent="0.3">
      <c r="A21" s="218" t="s">
        <v>203</v>
      </c>
      <c r="B21" s="218"/>
      <c r="C21" s="16"/>
      <c r="D21" s="17"/>
      <c r="E21" s="16"/>
      <c r="F21" s="16"/>
      <c r="G21" s="16"/>
      <c r="H21" s="16"/>
      <c r="I21" s="7"/>
      <c r="J21" s="7"/>
      <c r="K21" s="7"/>
      <c r="L21" s="7"/>
      <c r="M21" s="7"/>
    </row>
    <row r="22" spans="1:13" ht="18.75" x14ac:dyDescent="0.3">
      <c r="A22" s="117"/>
      <c r="B22" s="19"/>
      <c r="C22" s="16"/>
      <c r="D22" s="17"/>
      <c r="E22" s="16"/>
      <c r="F22" s="16"/>
      <c r="G22" s="16"/>
      <c r="H22" s="16"/>
      <c r="I22" s="7"/>
      <c r="J22" s="7"/>
      <c r="K22" s="7"/>
      <c r="L22" s="7"/>
      <c r="M22" s="7"/>
    </row>
    <row r="23" spans="1:13" ht="18.75" x14ac:dyDescent="0.25">
      <c r="A23" s="118"/>
      <c r="B23" s="119"/>
      <c r="C23" s="4"/>
      <c r="D23" s="3"/>
      <c r="E23" s="4"/>
      <c r="F23" s="4"/>
      <c r="G23" s="4"/>
      <c r="H23" s="4"/>
    </row>
    <row r="24" spans="1:13" ht="18.75" x14ac:dyDescent="0.25">
      <c r="A24" s="118"/>
      <c r="B24" s="119"/>
      <c r="C24" s="4"/>
      <c r="D24" s="3"/>
      <c r="E24" s="4"/>
      <c r="F24" s="4"/>
      <c r="G24" s="4"/>
      <c r="H24" s="4"/>
    </row>
    <row r="25" spans="1:13" ht="18.75" x14ac:dyDescent="0.3">
      <c r="A25" s="118"/>
      <c r="B25" s="119"/>
      <c r="C25" s="4"/>
      <c r="D25" s="3"/>
      <c r="E25" s="4"/>
      <c r="F25" s="4"/>
      <c r="G25" s="4"/>
      <c r="H25" s="4"/>
      <c r="L25" s="7"/>
    </row>
    <row r="26" spans="1:13" ht="18.75" x14ac:dyDescent="0.25">
      <c r="A26" s="118"/>
      <c r="B26" s="119"/>
      <c r="C26" s="4"/>
      <c r="D26" s="3"/>
      <c r="E26" s="4"/>
      <c r="F26" s="4"/>
      <c r="G26" s="4"/>
      <c r="H26" s="4"/>
    </row>
    <row r="27" spans="1:13" ht="18.75" x14ac:dyDescent="0.25">
      <c r="A27" s="118"/>
      <c r="B27" s="119"/>
      <c r="C27" s="4"/>
      <c r="D27" s="3"/>
      <c r="E27" s="4"/>
      <c r="F27" s="4"/>
      <c r="G27" s="4"/>
      <c r="H27" s="4"/>
    </row>
    <row r="28" spans="1:13" x14ac:dyDescent="0.25">
      <c r="A28" s="120"/>
      <c r="B28" s="121"/>
      <c r="C28" s="4"/>
      <c r="D28" s="3"/>
      <c r="E28" s="4"/>
      <c r="F28" s="4"/>
      <c r="G28" s="4"/>
      <c r="H28" s="4"/>
    </row>
    <row r="29" spans="1:13" x14ac:dyDescent="0.25">
      <c r="A29" s="120"/>
      <c r="B29" s="121"/>
      <c r="C29" s="4"/>
      <c r="D29" s="3"/>
      <c r="E29" s="4"/>
      <c r="F29" s="4"/>
      <c r="G29" s="4"/>
      <c r="H29" s="4"/>
    </row>
    <row r="30" spans="1:13" x14ac:dyDescent="0.25">
      <c r="A30" s="120"/>
      <c r="B30" s="121"/>
      <c r="C30" s="4"/>
      <c r="D30" s="3"/>
      <c r="E30" s="4"/>
      <c r="F30" s="4"/>
      <c r="G30" s="4"/>
      <c r="H30" s="4"/>
    </row>
    <row r="31" spans="1:13" x14ac:dyDescent="0.25">
      <c r="A31" s="120"/>
      <c r="B31" s="121"/>
      <c r="C31" s="4"/>
      <c r="D31" s="3"/>
      <c r="E31" s="4"/>
      <c r="F31" s="4"/>
      <c r="G31" s="4"/>
      <c r="H31" s="4"/>
    </row>
    <row r="32" spans="1:13" x14ac:dyDescent="0.25">
      <c r="A32" s="120"/>
      <c r="B32" s="121"/>
      <c r="C32" s="4"/>
      <c r="D32" s="3"/>
      <c r="E32" s="4"/>
      <c r="F32" s="4"/>
      <c r="G32" s="4"/>
      <c r="H32" s="4"/>
    </row>
    <row r="33" spans="1:8" x14ac:dyDescent="0.25">
      <c r="A33" s="120"/>
      <c r="B33" s="121"/>
      <c r="C33" s="4"/>
      <c r="D33" s="3"/>
      <c r="E33" s="4"/>
      <c r="F33" s="4"/>
      <c r="G33" s="4"/>
      <c r="H33" s="4"/>
    </row>
    <row r="34" spans="1:8" x14ac:dyDescent="0.25">
      <c r="A34" s="120"/>
      <c r="B34" s="121"/>
      <c r="C34" s="4"/>
      <c r="D34" s="3"/>
      <c r="E34" s="4"/>
      <c r="F34" s="4"/>
      <c r="G34" s="4"/>
      <c r="H34" s="4"/>
    </row>
    <row r="35" spans="1:8" x14ac:dyDescent="0.25">
      <c r="A35" s="120"/>
      <c r="B35" s="121"/>
      <c r="C35" s="4"/>
      <c r="D35" s="3"/>
      <c r="E35" s="4"/>
      <c r="F35" s="4"/>
      <c r="G35" s="4"/>
      <c r="H35" s="4"/>
    </row>
    <row r="36" spans="1:8" x14ac:dyDescent="0.25">
      <c r="A36" s="120"/>
      <c r="B36" s="121"/>
      <c r="C36" s="4"/>
      <c r="D36" s="3"/>
      <c r="E36" s="4"/>
      <c r="F36" s="4"/>
      <c r="G36" s="4"/>
      <c r="H36" s="4"/>
    </row>
    <row r="37" spans="1:8" x14ac:dyDescent="0.25">
      <c r="A37" s="120"/>
      <c r="B37" s="121"/>
      <c r="C37" s="4"/>
      <c r="D37" s="3"/>
      <c r="E37" s="4"/>
      <c r="F37" s="4"/>
      <c r="G37" s="4"/>
      <c r="H37" s="4"/>
    </row>
    <row r="38" spans="1:8" x14ac:dyDescent="0.25">
      <c r="A38" s="120"/>
      <c r="B38" s="121"/>
      <c r="C38" s="4"/>
      <c r="D38" s="3"/>
      <c r="E38" s="4"/>
      <c r="F38" s="4"/>
      <c r="G38" s="4"/>
      <c r="H38" s="4"/>
    </row>
    <row r="39" spans="1:8" x14ac:dyDescent="0.25">
      <c r="A39" s="120"/>
      <c r="B39" s="121"/>
      <c r="C39" s="4"/>
      <c r="D39" s="3"/>
      <c r="E39" s="4"/>
      <c r="F39" s="4"/>
      <c r="G39" s="4"/>
      <c r="H39" s="4"/>
    </row>
    <row r="40" spans="1:8" x14ac:dyDescent="0.25">
      <c r="A40" s="120"/>
      <c r="B40" s="121"/>
      <c r="C40" s="4"/>
      <c r="D40" s="3"/>
      <c r="E40" s="4"/>
      <c r="F40" s="4"/>
      <c r="G40" s="4"/>
      <c r="H40" s="4"/>
    </row>
    <row r="41" spans="1:8" x14ac:dyDescent="0.25">
      <c r="A41" s="120"/>
      <c r="B41" s="121"/>
      <c r="C41" s="4"/>
      <c r="D41" s="3"/>
      <c r="E41" s="4"/>
      <c r="F41" s="4"/>
      <c r="G41" s="4"/>
      <c r="H41" s="4"/>
    </row>
    <row r="42" spans="1:8" x14ac:dyDescent="0.25">
      <c r="A42" s="120"/>
      <c r="B42" s="121"/>
      <c r="C42" s="4"/>
      <c r="D42" s="3"/>
      <c r="E42" s="4"/>
      <c r="F42" s="4"/>
      <c r="G42" s="4"/>
      <c r="H42" s="4"/>
    </row>
    <row r="43" spans="1:8" x14ac:dyDescent="0.25">
      <c r="A43" s="120"/>
      <c r="B43" s="121"/>
      <c r="C43" s="4"/>
      <c r="D43" s="3"/>
      <c r="E43" s="4"/>
      <c r="F43" s="4"/>
      <c r="G43" s="4"/>
      <c r="H43" s="4"/>
    </row>
    <row r="44" spans="1:8" x14ac:dyDescent="0.25">
      <c r="A44" s="120"/>
      <c r="B44" s="121"/>
      <c r="C44" s="4"/>
      <c r="D44" s="3"/>
      <c r="E44" s="4"/>
      <c r="F44" s="4"/>
      <c r="G44" s="4"/>
      <c r="H44" s="4"/>
    </row>
    <row r="45" spans="1:8" x14ac:dyDescent="0.25">
      <c r="A45" s="120"/>
      <c r="B45" s="121"/>
      <c r="C45" s="4"/>
      <c r="D45" s="3"/>
      <c r="E45" s="4"/>
      <c r="F45" s="4"/>
      <c r="G45" s="4"/>
      <c r="H45" s="4"/>
    </row>
    <row r="46" spans="1:8" x14ac:dyDescent="0.25">
      <c r="A46" s="120"/>
      <c r="B46" s="121"/>
      <c r="C46" s="4"/>
      <c r="D46" s="3"/>
      <c r="E46" s="4"/>
      <c r="F46" s="4"/>
      <c r="G46" s="4"/>
      <c r="H46" s="4"/>
    </row>
    <row r="47" spans="1:8" x14ac:dyDescent="0.25">
      <c r="A47" s="120"/>
      <c r="B47" s="121"/>
      <c r="C47" s="4"/>
      <c r="D47" s="3"/>
      <c r="E47" s="4"/>
      <c r="F47" s="4"/>
      <c r="G47" s="4"/>
      <c r="H47" s="4"/>
    </row>
    <row r="48" spans="1:8" x14ac:dyDescent="0.25">
      <c r="A48" s="120"/>
      <c r="B48" s="121"/>
      <c r="C48" s="4"/>
      <c r="D48" s="3"/>
      <c r="E48" s="4"/>
      <c r="F48" s="4"/>
      <c r="G48" s="4"/>
      <c r="H48" s="4"/>
    </row>
    <row r="49" spans="1:8" x14ac:dyDescent="0.25">
      <c r="A49" s="120"/>
      <c r="B49" s="121"/>
      <c r="C49" s="4"/>
      <c r="D49" s="3"/>
      <c r="E49" s="4"/>
      <c r="F49" s="4"/>
      <c r="G49" s="4"/>
      <c r="H49" s="4"/>
    </row>
    <row r="50" spans="1:8" x14ac:dyDescent="0.25">
      <c r="A50" s="120"/>
      <c r="B50" s="121"/>
      <c r="C50" s="4"/>
      <c r="D50" s="3"/>
      <c r="E50" s="4"/>
      <c r="F50" s="4"/>
      <c r="G50" s="4"/>
      <c r="H50" s="4"/>
    </row>
    <row r="51" spans="1:8" x14ac:dyDescent="0.25">
      <c r="A51" s="120"/>
      <c r="B51" s="121"/>
      <c r="C51" s="4"/>
      <c r="D51" s="3"/>
      <c r="E51" s="4"/>
      <c r="F51" s="4"/>
      <c r="G51" s="4"/>
      <c r="H51" s="4"/>
    </row>
    <row r="52" spans="1:8" x14ac:dyDescent="0.25">
      <c r="A52" s="120"/>
      <c r="B52" s="121"/>
      <c r="C52" s="4"/>
      <c r="D52" s="3"/>
      <c r="E52" s="4"/>
      <c r="F52" s="4"/>
      <c r="G52" s="4"/>
      <c r="H52" s="4"/>
    </row>
    <row r="53" spans="1:8" x14ac:dyDescent="0.25">
      <c r="A53" s="120"/>
      <c r="B53" s="121"/>
      <c r="C53" s="4"/>
      <c r="D53" s="3"/>
      <c r="E53" s="4"/>
      <c r="F53" s="4"/>
      <c r="G53" s="4"/>
      <c r="H53" s="4"/>
    </row>
    <row r="54" spans="1:8" x14ac:dyDescent="0.25">
      <c r="A54" s="120"/>
      <c r="B54" s="121"/>
      <c r="C54" s="4"/>
      <c r="D54" s="3"/>
      <c r="E54" s="4"/>
      <c r="F54" s="4"/>
      <c r="G54" s="4"/>
      <c r="H54" s="4"/>
    </row>
    <row r="55" spans="1:8" x14ac:dyDescent="0.25">
      <c r="A55" s="120"/>
      <c r="B55" s="121"/>
      <c r="C55" s="4"/>
      <c r="D55" s="3"/>
      <c r="E55" s="4"/>
      <c r="F55" s="4"/>
      <c r="G55" s="4"/>
      <c r="H55" s="4"/>
    </row>
    <row r="56" spans="1:8" x14ac:dyDescent="0.25">
      <c r="A56" s="120"/>
      <c r="B56" s="121"/>
      <c r="C56" s="4"/>
      <c r="D56" s="3"/>
      <c r="E56" s="4"/>
      <c r="F56" s="4"/>
      <c r="G56" s="4"/>
      <c r="H56" s="4"/>
    </row>
  </sheetData>
  <mergeCells count="20">
    <mergeCell ref="A6:M6"/>
    <mergeCell ref="A7:M7"/>
    <mergeCell ref="A18:B18"/>
    <mergeCell ref="A20:B20"/>
    <mergeCell ref="A21:B21"/>
    <mergeCell ref="A16:A17"/>
    <mergeCell ref="B16:B17"/>
    <mergeCell ref="C16:C17"/>
    <mergeCell ref="A14:A15"/>
    <mergeCell ref="B14:B15"/>
    <mergeCell ref="C14:C15"/>
    <mergeCell ref="H1:L1"/>
    <mergeCell ref="H2:L2"/>
    <mergeCell ref="A3:M3"/>
    <mergeCell ref="A4:A5"/>
    <mergeCell ref="B4:B5"/>
    <mergeCell ref="C4:C5"/>
    <mergeCell ref="D4:G4"/>
    <mergeCell ref="I4:L4"/>
    <mergeCell ref="M4:M5"/>
  </mergeCells>
  <phoneticPr fontId="0" type="noConversion"/>
  <pageMargins left="0.59055118110236227" right="0.59055118110236227" top="1.1811023622047245" bottom="0.59055118110236227" header="0.31496062992125984" footer="0.31496062992125984"/>
  <pageSetup paperSize="9" scale="54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Мероприятия подпрограммы 1</vt:lpstr>
      <vt:lpstr>Мероприятия подпрограммы оздор3</vt:lpstr>
      <vt:lpstr>Мероприятия подпрограммы 5</vt:lpstr>
      <vt:lpstr>Мероприятия подпрограммы 4</vt:lpstr>
      <vt:lpstr>Лист3</vt:lpstr>
      <vt:lpstr>Лист1</vt:lpstr>
      <vt:lpstr>'Мероприятия подпрограммы 1'!_GoBack</vt:lpstr>
      <vt:lpstr>'Мероприятия подпрограммы 1'!Заголовки_для_печати</vt:lpstr>
      <vt:lpstr>'Мероприятия подпрограммы 5'!Заголовки_для_печати</vt:lpstr>
      <vt:lpstr>'Мероприятия подпрограммы оздор3'!Заголовки_для_печати</vt:lpstr>
      <vt:lpstr>'Мероприятия подпрограммы 4'!Область_печати</vt:lpstr>
      <vt:lpstr>'Мероприятия подпрограммы 5'!Область_печати</vt:lpstr>
      <vt:lpstr>'Мероприятия подпрограммы оздор3'!Область_печати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2014-07-14T05:38:15Z</cp:lastPrinted>
  <dcterms:created xsi:type="dcterms:W3CDTF">2006-09-16T00:00:00Z</dcterms:created>
  <dcterms:modified xsi:type="dcterms:W3CDTF">2020-10-06T05:20:32Z</dcterms:modified>
</cp:coreProperties>
</file>