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 " sheetId="8" r:id="rId8"/>
    <sheet name="прил 9 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ояснит. по доходам" sheetId="15" r:id="rId15"/>
    <sheet name="пояснит. по расходам" sheetId="16" r:id="rId16"/>
  </sheets>
  <definedNames>
    <definedName name="_xlnm.Print_Titles" localSheetId="14">'пояснит. по доходам'!$7:$10</definedName>
    <definedName name="_xlnm.Print_Titles" localSheetId="15">'пояснит. по расходам'!$5:$5</definedName>
    <definedName name="_xlnm.Print_Titles" localSheetId="1">'прил 2'!$14:$17</definedName>
    <definedName name="_xlnm.Print_Titles" localSheetId="2">'прил 3'!$12:$14</definedName>
    <definedName name="_xlnm.Print_Titles" localSheetId="3">'прил 4'!$13:$15</definedName>
    <definedName name="_xlnm.Print_Titles" localSheetId="4">'прил 5'!$15:$16</definedName>
    <definedName name="_xlnm.Print_Titles" localSheetId="5">'прил 6'!$16:$18</definedName>
  </definedNames>
  <calcPr fullCalcOnLoad="1"/>
</workbook>
</file>

<file path=xl/sharedStrings.xml><?xml version="1.0" encoding="utf-8"?>
<sst xmlns="http://schemas.openxmlformats.org/spreadsheetml/2006/main" count="12728" uniqueCount="1094">
  <si>
    <t xml:space="preserve">                                                                                 к решению Назаровского районного Совета депутатов</t>
  </si>
  <si>
    <t xml:space="preserve">Источники финансирования дефицита районного бюджета </t>
  </si>
  <si>
    <t>на 2014 год и плановый период 2015-2016 годов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</si>
  <si>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</si>
  <si>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</si>
  <si>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Наименование доходов</t>
  </si>
  <si>
    <t>000</t>
  </si>
  <si>
    <t>10000000</t>
  </si>
  <si>
    <t>00</t>
  </si>
  <si>
    <t>0000</t>
  </si>
  <si>
    <t>НАЛОГОВЫЕ И НЕНАЛОГОВЫЕ ДОХОДЫ</t>
  </si>
  <si>
    <t/>
  </si>
  <si>
    <t>182</t>
  </si>
  <si>
    <t>10100000</t>
  </si>
  <si>
    <t>НАЛОГИ НА ПРИБЫЛЬ, ДОХОДЫ</t>
  </si>
  <si>
    <t>10101000</t>
  </si>
  <si>
    <t>110</t>
  </si>
  <si>
    <t>Налог на прибыль организаций</t>
  </si>
  <si>
    <t>10101010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</si>
  <si>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</si>
  <si>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</t>
  </si>
  <si>
    <t>02</t>
  </si>
  <si>
    <t xml:space="preserve">Налог на прибыль организаций, зачисляемый в бюджеты субъектов Российской Федерации </t>
  </si>
  <si>
    <t>10102000</t>
  </si>
  <si>
    <t>01</t>
  </si>
  <si>
    <t>Налог на доходы физических лиц</t>
  </si>
  <si>
    <t>10102020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</si>
  <si>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</si>
  <si>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</si>
  <si>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</si>
  <si>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</si>
  <si>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</si>
  <si>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</si>
  <si>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</si>
  <si>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</si>
  <si>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</si>
  <si>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</si>
  <si>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</si>
  <si>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</si>
  <si>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</si>
  <si>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</si>
  <si>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Софинансирование расходов на комплектование книжных фондов библиотек муниципальных образований края за счет средств районного бюджета в рамках подпрограммы «Сохранение культурного наследия» муниципальной программы "Развитие культуры"</t>
  </si>
  <si>
    <t>0618370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</si>
  <si>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</si>
  <si>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</si>
  <si>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</si>
  <si>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</si>
  <si>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</si>
  <si>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</si>
  <si>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</si>
  <si>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</si>
  <si>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Прочие межбюджетные  трансферты  общего характера</t>
  </si>
  <si>
    <t>1403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</si>
  <si>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</si>
  <si>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</si>
  <si>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</si>
  <si>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</si>
  <si>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</si>
  <si>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</si>
  <si>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</si>
  <si>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</si>
  <si>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</si>
  <si>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</si>
  <si>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</si>
  <si>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</si>
  <si>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069</t>
  </si>
  <si>
    <t>20000000</t>
  </si>
  <si>
    <t>БЕЗВОЗМЕЗДНЫЕ ПОСТУПЛЕНИЯ</t>
  </si>
  <si>
    <t>20200000</t>
  </si>
  <si>
    <t xml:space="preserve">БЕЗВОЗМЕЗДНЫЕ ПОСТУПЛЕНИЯ ОТ ДРУГИХ БЮДЖЕТОВ БЮДЖЕТНОЙ СИСТЕМЫ РОССИЙСКОЙ ФЕДЕРАЦИИ 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</si>
  <si>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</si>
  <si>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</si>
  <si>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</si>
  <si>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</si>
  <si>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</si>
  <si>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</si>
  <si>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20201003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</si>
  <si>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</si>
  <si>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</si>
  <si>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</si>
  <si>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</si>
  <si>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</si>
  <si>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</si>
  <si>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</si>
  <si>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</si>
  <si>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</si>
  <si>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</si>
  <si>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</si>
  <si>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</si>
  <si>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</si>
  <si>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</si>
  <si>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</si>
  <si>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</si>
  <si>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субъектов  Российской Федерации и муниципальных образований  ( межбюджетные субсидии)</t>
  </si>
  <si>
    <t>20204000</t>
  </si>
  <si>
    <t>20202999</t>
  </si>
  <si>
    <t>Прочие субсидии бюджетам муниципальных районов</t>
  </si>
  <si>
    <t>20203000</t>
  </si>
  <si>
    <t>Субвенции бюджетам субъектов Российской Федерации и муниципальных образований</t>
  </si>
  <si>
    <t>20203001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</si>
  <si>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</si>
  <si>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20203004</t>
  </si>
  <si>
    <t>20203012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</si>
  <si>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</si>
  <si>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</si>
  <si>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</t>
  </si>
  <si>
    <t>20203024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</si>
  <si>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</si>
  <si>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</si>
  <si>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</si>
  <si>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10503010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</si>
  <si>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</si>
  <si>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</si>
  <si>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</si>
  <si>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</si>
  <si>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</si>
  <si>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</si>
  <si>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</si>
  <si>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</si>
  <si>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</si>
  <si>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Подпрограмма «Развитие дошкольного, общего и дополнительного образования»</t>
  </si>
  <si>
    <t>0110000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</si>
  <si>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«Развитие дошкольного, общего и дополнительного образования» муниципальной программы  "Развитие образования"</t>
  </si>
  <si>
    <t>0111021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</si>
  <si>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</si>
  <si>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</si>
  <si>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</si>
  <si>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</si>
  <si>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Реализация мероприятий, 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инвестиционной, инновационной деятельности, малого и среднего предпринимательства на территории Назаровского района"</t>
  </si>
  <si>
    <t>0957607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</si>
  <si>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 ,развитие муниципальных учреждений за счет средств краевого бюджета в рамках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</si>
  <si>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0147746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</si>
  <si>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</si>
  <si>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</t>
  </si>
  <si>
    <t>Субвенции бюджетам муниципальных образований на реализацию временных мер поддержки населения в целях обеспечения доступности  коммунальных услуг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</si>
  <si>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предоставление, доставку и пересылку ежемесячных денежных выплат родителям и законным представителям детей-инвалидов, осуществляющим их воспитание и обучение на дому (в соответствии с Законом края от 10 декабря 2004 года № 12-2707«О социальной поддержке инвалидов»)</t>
  </si>
  <si>
    <t>Субвенции бюджетам муниципальных образований на предоставление, доставку и пересылку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погребению»)</t>
  </si>
  <si>
    <t xml:space="preserve">Субвенции бюджетам муниципальных образований на предоставление, доставку и пересылку субсидий на предоставление мер социальной поддержки по оплате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</t>
  </si>
  <si>
    <t xml:space="preserve">Субвенции бюджетам муниципальных образований на предоставление, доставку и пересылку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№ 12-6043 «О дополнительных мерах социальной поддержки беременных женщин в Красноярском крае») </t>
  </si>
  <si>
    <t>Субвенции бюджетам муниципальных образований на предоставление, доставку и пересылку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учреждений, работающим и проживающим в сельской местности, рабочих поселках (поселках городского типа) (в соответствии с Законом края от 10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</t>
  </si>
  <si>
    <t xml:space="preserve">                                                                                                                            от 30.10.2014г. №  46-264</t>
  </si>
  <si>
    <t xml:space="preserve">                                                                                                                     от  30.10.2014 г.  № 46-264</t>
  </si>
  <si>
    <t>от 30.10.2014г. №  46-264</t>
  </si>
  <si>
    <t>от 30.10.2014г. № 46-264</t>
  </si>
  <si>
    <t xml:space="preserve">                                                                                       от  30.10. 2014г.  №  46-264</t>
  </si>
  <si>
    <t xml:space="preserve">                                                                                       от 30.10.2014г.  №   46-264</t>
  </si>
  <si>
    <t xml:space="preserve">                                                                                       от 30.10. 2014г.  №  46-264</t>
  </si>
  <si>
    <t xml:space="preserve">                                                                                       от  30.10.2014г.  №   46-264</t>
  </si>
  <si>
    <t xml:space="preserve">                                                                                       от 30.10.2014г.  № 46-264</t>
  </si>
  <si>
    <t xml:space="preserve">                                                                                       от 30.10.2014г.  №  46-264</t>
  </si>
  <si>
    <t xml:space="preserve">                                                                                       от 30.10. 2014г.  № 46-264</t>
  </si>
  <si>
    <t xml:space="preserve">                                                                                                                                                                                          от 30.10. 2014г. № 46-264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</si>
  <si>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</si>
  <si>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Муниципальная  программа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</si>
  <si>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(Преображенский д/сад - 2000,0 тыс. рублей, Сохновская школа- 2500,0 тыс. рублей)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</si>
  <si>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</si>
  <si>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</si>
  <si>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</si>
  <si>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</si>
  <si>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</si>
  <si>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</si>
  <si>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</si>
  <si>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</si>
  <si>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              Доходы районного бюджета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</si>
  <si>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</si>
  <si>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11105013</t>
  </si>
  <si>
    <t>11201020</t>
  </si>
  <si>
    <t xml:space="preserve">Плата за выбросы загрязняющих веществ в атмосферный воздух передвижными объектами </t>
  </si>
  <si>
    <t>11201030</t>
  </si>
  <si>
    <t>Плата за выбросы загрязняющих веществ в  водные объекты</t>
  </si>
  <si>
    <t>11201040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</si>
  <si>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</si>
  <si>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</si>
  <si>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11301000</t>
  </si>
  <si>
    <t>Доходы от оказания платных услуг (работ)</t>
  </si>
  <si>
    <t>11301990</t>
  </si>
  <si>
    <t>Прочие доходы от оказания платных услуг  (работ)</t>
  </si>
  <si>
    <t>11301995</t>
  </si>
  <si>
    <t>11700000</t>
  </si>
  <si>
    <t>180</t>
  </si>
  <si>
    <t>ПРОЧИЕ НЕНАЛОГОВЫЕ ДОХОДЫ</t>
  </si>
  <si>
    <t>11705000</t>
  </si>
  <si>
    <t xml:space="preserve">Прочие неналоговые доходы </t>
  </si>
  <si>
    <t>11705050</t>
  </si>
  <si>
    <t>Назаровский районный Совет депутатов</t>
  </si>
  <si>
    <t>0700000</t>
  </si>
  <si>
    <t xml:space="preserve">                      Приложение  18</t>
  </si>
  <si>
    <t>№ строки</t>
  </si>
  <si>
    <t>11201010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</si>
  <si>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</si>
  <si>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</si>
  <si>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</si>
  <si>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</si>
  <si>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</si>
  <si>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</si>
  <si>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>11625060</t>
  </si>
  <si>
    <t xml:space="preserve">Денежные взыскания (штрафы) за нарушение земельного  законодательства </t>
  </si>
  <si>
    <t>11690000</t>
  </si>
  <si>
    <t>Прочие поступления от денежных взысканий (штрафов) и иных сумм в возмещение ущерба</t>
  </si>
  <si>
    <t>11690050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</si>
  <si>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</si>
  <si>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</si>
  <si>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</si>
  <si>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</si>
  <si>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</si>
  <si>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</si>
  <si>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</si>
  <si>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</si>
  <si>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</si>
  <si>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</si>
  <si>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</si>
  <si>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</si>
  <si>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</si>
  <si>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</si>
  <si>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</si>
  <si>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</si>
  <si>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</si>
  <si>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</si>
  <si>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</si>
  <si>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</si>
  <si>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</si>
  <si>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</si>
  <si>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</si>
  <si>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</si>
  <si>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</si>
  <si>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</si>
  <si>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</si>
  <si>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</si>
  <si>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</si>
  <si>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</si>
  <si>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</si>
  <si>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</si>
  <si>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</si>
  <si>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</si>
  <si>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</si>
  <si>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</si>
  <si>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</si>
  <si>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</si>
  <si>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</si>
  <si>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</si>
  <si>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</si>
  <si>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</si>
  <si>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</si>
  <si>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</si>
  <si>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</si>
  <si>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</si>
  <si>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</si>
  <si>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</si>
  <si>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</si>
  <si>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</si>
  <si>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</si>
  <si>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</si>
  <si>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</si>
  <si>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</si>
  <si>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</si>
  <si>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</si>
  <si>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</si>
  <si>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</si>
  <si>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</si>
  <si>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</si>
  <si>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</si>
  <si>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</si>
  <si>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</si>
  <si>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</si>
  <si>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</si>
  <si>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</si>
  <si>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</si>
  <si>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</si>
  <si>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</si>
  <si>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</si>
  <si>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</si>
  <si>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</si>
  <si>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</si>
  <si>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Субвенции бюджетам на осуществление первичного воинского учета на территориях, где отсутствуют военные комиссары</t>
  </si>
  <si>
    <t>2</t>
  </si>
  <si>
    <t>2014 год</t>
  </si>
  <si>
    <t>2015 год</t>
  </si>
  <si>
    <t>2016 год</t>
  </si>
  <si>
    <t xml:space="preserve">                     Приложение  17</t>
  </si>
  <si>
    <t xml:space="preserve"> по обеспечению сбалансированности бюджетов  поселений  </t>
  </si>
  <si>
    <t>Распределение межбюджетных трансфертов</t>
  </si>
  <si>
    <t xml:space="preserve">          Распределение межбюджетных трансфертов</t>
  </si>
  <si>
    <t>бюджетам поселений на улучшение материально-</t>
  </si>
  <si>
    <t>технической базы муниципальных учреждений культуры</t>
  </si>
  <si>
    <t>на 2014 год</t>
  </si>
  <si>
    <t xml:space="preserve">                                           Приложение  21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</si>
  <si>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</si>
  <si>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</si>
  <si>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</si>
  <si>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</si>
  <si>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10503000</t>
  </si>
  <si>
    <t>Единый сельскохозяйственный налог</t>
  </si>
  <si>
    <t>10900000</t>
  </si>
  <si>
    <t>ЗАДОЛЖЕННОСТЬ И ПЕРЕРАСЧЕТЫ ПО ОТМЕНЕННЫМ НАЛОГАМ, СБОРАМ И ИНЫМ ОБЯЗАТЕЛЬНЫМ ПЛАТЕЖАМ</t>
  </si>
  <si>
    <t>10907000</t>
  </si>
  <si>
    <t>Прочие налоги и сборы (по отмененным местным налогам и сборам)</t>
  </si>
  <si>
    <t>10907050</t>
  </si>
  <si>
    <t>05</t>
  </si>
  <si>
    <t>Прочие местные налоги и сборы, мобилизуемые на территориях муниципальных районов</t>
  </si>
  <si>
    <t>188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</si>
  <si>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</si>
  <si>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</si>
  <si>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</si>
  <si>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120</t>
  </si>
  <si>
    <t>11105010</t>
  </si>
  <si>
    <t>10</t>
  </si>
  <si>
    <t>11105011</t>
  </si>
  <si>
    <t>11105030</t>
  </si>
  <si>
    <t>11105035</t>
  </si>
  <si>
    <t>11200000</t>
  </si>
  <si>
    <t>ПЛАТЕЖИ ПРИ ПОЛЬЗОВАНИИ ПРИРОДНЫМИ РЕСУРСАМИ</t>
  </si>
  <si>
    <t>498</t>
  </si>
  <si>
    <t>048</t>
  </si>
  <si>
    <t>11201000</t>
  </si>
  <si>
    <t>Плата за негативное воздействие на окружающую среду</t>
  </si>
  <si>
    <t>11300000</t>
  </si>
  <si>
    <t>11303000</t>
  </si>
  <si>
    <t>11303050</t>
  </si>
  <si>
    <t>130</t>
  </si>
  <si>
    <t>075</t>
  </si>
  <si>
    <t>11400000</t>
  </si>
  <si>
    <t>ДОХОДЫ ОТ ПРОДАЖИ МАТЕРИАЛЬНЫХ И НЕМАТЕРИАЛЬНЫХ АКТИВОВ</t>
  </si>
  <si>
    <t>11402033</t>
  </si>
  <si>
    <t>410</t>
  </si>
  <si>
    <t>11600000</t>
  </si>
  <si>
    <t>ШТРАФЫ, САНКЦИИ, ВОЗМЕЩЕНИЕ УЩЕРБА</t>
  </si>
  <si>
    <t>140</t>
  </si>
  <si>
    <t>11625000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</si>
  <si>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</si>
  <si>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11625030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</si>
  <si>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</si>
  <si>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</si>
  <si>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</si>
  <si>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</si>
  <si>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</si>
  <si>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</si>
  <si>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</si>
  <si>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</si>
  <si>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</si>
  <si>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20203029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</si>
  <si>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</si>
  <si>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</si>
  <si>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</si>
  <si>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</si>
  <si>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</si>
  <si>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</si>
  <si>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</si>
  <si>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</si>
  <si>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</si>
  <si>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</si>
  <si>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</si>
  <si>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</si>
  <si>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</si>
  <si>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</si>
  <si>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</si>
  <si>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</si>
  <si>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</si>
  <si>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</si>
  <si>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</si>
  <si>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</si>
  <si>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</si>
  <si>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</si>
  <si>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</si>
  <si>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</si>
  <si>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</si>
  <si>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</si>
  <si>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</si>
  <si>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федерального бюджета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</si>
  <si>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краевого бюджета</t>
  </si>
  <si>
    <t xml:space="preserve">                      на  2014 год и плановый период 2015-2016 годов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</si>
  <si>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</si>
  <si>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Налог, взимаемый в связи с применением патентной системы налогообложения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</si>
  <si>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</si>
  <si>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0240231</t>
  </si>
  <si>
    <t>Оплата жилищно-коммунальных услуг отдельным категориям граждан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</si>
  <si>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0245250</t>
  </si>
  <si>
    <t xml:space="preserve">                                                                                                                            от  19.12. 2013г. №     39-231</t>
  </si>
  <si>
    <t xml:space="preserve">                                                                                                                     от 19.12.2013 г.  № 39-231</t>
  </si>
  <si>
    <t xml:space="preserve">                                                                                                                            от 19.12. 2013г. №   39-231</t>
  </si>
  <si>
    <t xml:space="preserve">                                                                                       от  19.12. 2013г.  №   39-231</t>
  </si>
  <si>
    <t xml:space="preserve">                                                                                       от 19.12. 2013г.  №   39-231</t>
  </si>
  <si>
    <t xml:space="preserve">                                                                                       от  19.12. 2013г.  №  39-231</t>
  </si>
  <si>
    <t>094 01  03  01  00  05  0000  710</t>
  </si>
  <si>
    <t>094 01  03  01  00  05  0000  810</t>
  </si>
  <si>
    <t xml:space="preserve">                                           Приложение  10</t>
  </si>
  <si>
    <t xml:space="preserve">                      Приложение  8</t>
  </si>
  <si>
    <t xml:space="preserve">                      Приложение  7</t>
  </si>
  <si>
    <t xml:space="preserve">                      Приложение  14</t>
  </si>
  <si>
    <t xml:space="preserve">                     Приложение  26</t>
  </si>
  <si>
    <t xml:space="preserve"> бюджетам  поселений на региональные выплаты и выплаты,</t>
  </si>
  <si>
    <t>обеспечивающие уровень заработной платы работников бюджетной</t>
  </si>
  <si>
    <t>сферы не ниже размера минимальной заработной платы</t>
  </si>
  <si>
    <t>(минимального размера оплаты труда) на 2014 год</t>
  </si>
  <si>
    <t>20203115</t>
  </si>
  <si>
    <t>21800000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</si>
  <si>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</si>
  <si>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21805010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</si>
  <si>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</si>
  <si>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</si>
  <si>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</si>
  <si>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</si>
  <si>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</si>
  <si>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</si>
  <si>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</si>
  <si>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                                                                                                         Приложение 2</t>
  </si>
  <si>
    <t>Проект решения на 27.12.2013</t>
  </si>
  <si>
    <t>Отклонение</t>
  </si>
  <si>
    <t>Пояснительная записка к проекту решения "О внесении изменений в решение Назаровского районного Совета</t>
  </si>
  <si>
    <t>депутатов "О районном бюджете на 2014 год и плановый период 2015-2016 годов"</t>
  </si>
  <si>
    <t>по доходной части</t>
  </si>
  <si>
    <t xml:space="preserve">                      Приложение  13</t>
  </si>
  <si>
    <t>Тыс.рублей</t>
  </si>
  <si>
    <t>Тыс. руб.</t>
  </si>
  <si>
    <t>Пояснительная записка к проекту решения "О внесении изменений в решение Назаровского</t>
  </si>
  <si>
    <t xml:space="preserve">районного Совета депутатов "О районном бюджете на 2014 год и плановый период 2015-2016 годов" </t>
  </si>
  <si>
    <t>по расходной части</t>
  </si>
  <si>
    <t>Администрация района</t>
  </si>
  <si>
    <t>Управление соц.защиты населения</t>
  </si>
  <si>
    <t>Управление образования</t>
  </si>
  <si>
    <t>Сельские Советы</t>
  </si>
  <si>
    <t>Уточнение за счет межбюджетных трансфертов:</t>
  </si>
  <si>
    <t>Разработка проектно-сметной документации на строительство (реконструкцию) гидротехнических сооружений, получение положительного заключения государственной экспертизы</t>
  </si>
  <si>
    <t xml:space="preserve">Строительство  (реконструкция) гидротехнических сооружений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</si>
  <si>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</t>
  </si>
  <si>
    <t xml:space="preserve">Проведение работ по уничтожению сорняков дикорастущей конопли </t>
  </si>
  <si>
    <t xml:space="preserve">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  </t>
  </si>
  <si>
    <t xml:space="preserve">Обеспечение жильем молодых семей за счет средств федерального бюджета </t>
  </si>
  <si>
    <t>Уточнение  за счет местного бюджета:</t>
  </si>
  <si>
    <t>МП "Развитие образования"</t>
  </si>
  <si>
    <t>софинансирование на проведение капитального ремонта бывшего здания Степновской участковой больницы под Степновский детский сад  (75 мест)</t>
  </si>
  <si>
    <t>МП "Управление  муниципальными финансами"</t>
  </si>
  <si>
    <t>МП "Реформирование и модернизация жилищно-коммунального хозяйства"</t>
  </si>
  <si>
    <t>МП "Развитие культуры"</t>
  </si>
  <si>
    <t>МП "Защита населения и территорий Назаровского района от чрезвычайных ситуаций природного и техногенного характера"</t>
  </si>
  <si>
    <t>Расходы за счет целевых пожертвований</t>
  </si>
  <si>
    <t>от  19. 12.2013г.     № 39-231</t>
  </si>
  <si>
    <t>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 рамках подпрограммы «Развитие дошкольного, общего и дополнительного образования» муниципальной программы  "Развитие образования"</t>
  </si>
  <si>
    <t>0117421</t>
  </si>
  <si>
    <t>Иные закупки товаров, работ и услуг для обеспечения государственных (муниципальных) нужд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</si>
  <si>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</si>
  <si>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</si>
  <si>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Денежное поощрение победителям конкурса «Детские сады -детям» в рамках подпрограммы « Развитие дошкольного, общего и дополнительного образования» муниципальной программы «Развитие образования»</t>
  </si>
  <si>
    <t>0117559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</si>
  <si>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 в рамках подпрограммы «Развитие дошкольного, общего и дополнительного образования» муниципальной программы "Развитие образования"</t>
  </si>
  <si>
    <t>0117703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</si>
  <si>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</si>
  <si>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на денежное поощрение победителям конкурса "Детские сады-детям" за счет средств районного бюджета в рамках подпрограммы "Развитие дошкольного, общего и дополнительного образования детей " муниципальной программы "Развитие образования"</t>
  </si>
  <si>
    <t>0118114</t>
  </si>
  <si>
    <t>Расходы,связанные с бесспорным взысканием средств на основании исполнительных листов мировых судей, судов общей юрисдикции в рамках подпрограммы "Развитие дошкольного, общего и дополнительного образования детей " муниципальной программы "Развитие образова</t>
  </si>
  <si>
    <t>0118115</t>
  </si>
  <si>
    <t>Расходы на энергетическое обследование зданий учреждений образования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</si>
  <si>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0118116</t>
  </si>
  <si>
    <t>Софинансирование из районного бюджета на капитальный ремонт здания бывшей больницы для открытия детского сада на 75 мест и приобретение мебели и оборудования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</si>
  <si>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0118117</t>
  </si>
  <si>
    <t>Подпрограмма «Обеспечение жизнедеятельности образовательных учреждений района»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</si>
  <si>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</si>
  <si>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244</t>
  </si>
  <si>
    <t>321</t>
  </si>
  <si>
    <t>Осуществление подписки на газету "Советское Причулымье" отдельным категориям граждан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</si>
  <si>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</si>
  <si>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</si>
  <si>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</si>
  <si>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</si>
  <si>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Энергетическое обследование зданий бюджетных учреждений,получение энергетических паспортов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</si>
  <si>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временных мер поддержки населения в целях обеспечения доступности коммунальных услуг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</si>
  <si>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Организация проведения капитального ремонта общего имущества в многоквартирных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</si>
  <si>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Государственная экспертиза результатов инженерных изысканий и проектной документации, включая смету "МБОУ "Степновская средняя общеобразовательная школа" по адресу: Назаровский район, п. Степной, ул.Школьная, здание №19 и №21"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</si>
  <si>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0358333</t>
  </si>
  <si>
    <t>Корректировка плана по предупреждению и ликвидации аварийных разливов нефти и нефтепродуктов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</si>
  <si>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</si>
  <si>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</t>
  </si>
  <si>
    <t>0418358</t>
  </si>
  <si>
    <t>Подпрограмма "Использование информационно-коммуникационных технологий для обеспечения безопасности населения Назаровского района"</t>
  </si>
  <si>
    <t>Мероприятия по профилактике экстремизма  и терроризама в рамках подпрограммы "Использование информационно-коммуникационных технологий для обеспечения безопасности населения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</si>
  <si>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</si>
  <si>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</si>
  <si>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Комплектование книжных фондов библиотек муниципальных образований Красноярского края за счет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</si>
  <si>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</si>
  <si>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Подпрограмма "Развитие массовой физической культуры и спорта"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</si>
  <si>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физической культуры и спорта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</si>
  <si>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0711021</t>
  </si>
  <si>
    <t>Игры районной лиги КВН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</si>
  <si>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0828426</t>
  </si>
  <si>
    <t>Проведение акции "Улыбнись миру - мир улыбнется тебе"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</si>
  <si>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0828427</t>
  </si>
  <si>
    <t>Проведение фестиваля "Милосердие без границ"в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</si>
  <si>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0828428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</si>
  <si>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</si>
  <si>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</si>
  <si>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</si>
  <si>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</si>
  <si>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Государственная поддержка малого и среднего предпринимательства , включая крестьянские (фермерские) хозяйства в рамках отдельных мероприятий муниципальной программы "Развитие инвестиционной, инновационной деятельности, малого и среднего предприниматель</t>
  </si>
  <si>
    <t>0955064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</si>
  <si>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</si>
  <si>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</si>
  <si>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</si>
  <si>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</si>
  <si>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</si>
  <si>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</si>
  <si>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</t>
  </si>
  <si>
    <t>Подготовка генеральных планов сельских поселений, разработка проектов планировки и межевания зем участков для жилищного строительства, формирование и постановка зем участков на кадастровый учет в рамках подпрограммы"Территориальное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</si>
  <si>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1337466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</si>
  <si>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</si>
  <si>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</si>
  <si>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</si>
  <si>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</si>
  <si>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</si>
  <si>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</si>
  <si>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Расходы за счет целевых пожертвований в рамках непрограммных расходов органов местного самоуправления</t>
  </si>
  <si>
    <t>9418812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</si>
  <si>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</si>
  <si>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</si>
  <si>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</si>
  <si>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9421031</t>
  </si>
  <si>
    <t>Разработка и корректировка проектно-сметной документации, капитальный ремонт и реконструкция зданий и помещений сельских учреждений культуры Красноярского края, в том числе включающие в себя выполнение мероприятий по обеспечению пожарной безопасности, за счет средств краевого бюджета в рамках непрограммных расходов органов местного самоуправления</t>
  </si>
  <si>
    <t>9427489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</si>
  <si>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</si>
  <si>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</si>
  <si>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Дорожное хозяйство(дорожные фонды)</t>
  </si>
  <si>
    <t>0409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</si>
  <si>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</si>
  <si>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Развитие и модернизация автомобильных дорог местного значения городских округов, городских и сельских поселений в рамках непрограммных расходов органов местного самоуправления</t>
  </si>
  <si>
    <t>9427743</t>
  </si>
  <si>
    <t>ВСЕГО</t>
  </si>
  <si>
    <t>Приложение 10</t>
  </si>
  <si>
    <t>Приложение 6</t>
  </si>
  <si>
    <t>Прочая закупка товаров, работ и услуг для обеспечения государственных (муниципальных) нужд</t>
  </si>
  <si>
    <t>Приложение 5</t>
  </si>
  <si>
    <t xml:space="preserve">                                                                                                                                                                           Приложение  3</t>
  </si>
  <si>
    <t>Распределение  бюджетных ассигнований по разделам и подразделам  бюджетной классификации расходов бюджетов Российской Федерации на 2014 год                                                                                                                  и плановый период 2015-2016 годов</t>
  </si>
  <si>
    <t xml:space="preserve">                                 Приложение 4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</si>
  <si>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</si>
  <si>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</si>
  <si>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</si>
  <si>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</si>
  <si>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</si>
  <si>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</si>
  <si>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</si>
  <si>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</si>
  <si>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</si>
  <si>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</si>
  <si>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</si>
  <si>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</si>
  <si>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</si>
  <si>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</si>
  <si>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</si>
  <si>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20204052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</si>
  <si>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</si>
  <si>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</si>
  <si>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</si>
  <si>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</si>
  <si>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</si>
  <si>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</si>
  <si>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 xml:space="preserve">Доходы районного бюджета на 2014 год </t>
  </si>
  <si>
    <t xml:space="preserve">Доходы районного бюджета на 2015 год </t>
  </si>
  <si>
    <t xml:space="preserve">Доходы районного бюджета на 2016 год </t>
  </si>
  <si>
    <t>Физическая культура</t>
  </si>
  <si>
    <t>1101</t>
  </si>
  <si>
    <t xml:space="preserve">                                                                                                                                                                                          от 19.12. 2013г. №   39-231</t>
  </si>
  <si>
    <t>Реализация мероприятий по проведению обязательств энергетических обследований мунициапальных учреждений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</si>
  <si>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0337423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</si>
  <si>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</si>
  <si>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Разработка и содержание официального сайта администрации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</si>
  <si>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Информирование о деятельности Совета депутатов, администрации Назаровского района и структурных подразделений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</si>
  <si>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</si>
  <si>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</si>
  <si>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</si>
  <si>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</si>
  <si>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</si>
  <si>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инвестиционной, инновационной деятельности, малого и среднего предпринимательства на территории Назаровского района"</t>
  </si>
  <si>
    <t>Разработка схем теплоснабжения поселений Назаровского района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</si>
  <si>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0337424</t>
  </si>
  <si>
    <t>Софинансирование расходов на реализацию мероприятий по проведению обязательных энергетических обследований муниципальных учреждений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</si>
  <si>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Составление гидрогеологического заключения о развитии водоносных горнизонов в районе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</si>
  <si>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0358336</t>
  </si>
  <si>
    <t>Ремонт кровли здания администрации Назаровского района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</si>
  <si>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0358337</t>
  </si>
  <si>
    <t>Капитальный ремонт,реконструкция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</si>
  <si>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0357571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</si>
  <si>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</si>
  <si>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Государственная экспертиза результатов инженерных изысканий и проектной документации, включая смету "Пристрой к школам, расположенным по адресу: Назаровский район, п.Степной, ул.Школьная, здания № 19 и № 21" в рамках отдельных мероприятий муниципальной программы "Реформирование и модернизация жилищно-коммунального хозяйства и повышения энергетической эффективности"</t>
  </si>
  <si>
    <t>0358334</t>
  </si>
  <si>
    <t>Кадастровые работы и постановка на государственный кадастровый учет земельного участка, расположенного по адресу:Назаровский район, п.Степной, ул.Школьная 21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</si>
  <si>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0358335</t>
  </si>
  <si>
    <t>Государственная поддержка муниципальных учреждений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</si>
  <si>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0635147</t>
  </si>
  <si>
    <t>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  в рамках непрограммных  расходов органов местного самоуправления</t>
  </si>
  <si>
    <t>9417587</t>
  </si>
  <si>
    <t>Модернизация региональных систем дошкольного образования за счет средств федерального бюджета в рамках подпрограммы «Развитие дошкольного, общего и дополнительного образования» муниципальной программы "Развитие образования"</t>
  </si>
  <si>
    <t>0115059</t>
  </si>
  <si>
    <t>Софинансирование расходов из районного бюджета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,развитие муниципальных учреждений в рамках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</si>
  <si>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0148151</t>
  </si>
  <si>
    <t>Поощрение лучших выпускников общеобразовательных учреждений за счет целевых пожертвований в рамках подпрограммы «Развитие дошкольного, общего и дополнительного образования» муниципальной программы "Развитие образования"</t>
  </si>
  <si>
    <t>0118118</t>
  </si>
  <si>
    <t>Субсидии бюджетным учреждениям на иные цели</t>
  </si>
  <si>
    <t>612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</si>
  <si>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</si>
  <si>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</si>
  <si>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Предоставление единовременной адресной материальной помощи на ремонт печного отопления и электропроводки в жилых помещениях рбратившимся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</si>
  <si>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0212690</t>
  </si>
  <si>
    <t>Сумма             на 2014 год</t>
  </si>
  <si>
    <t>0418151</t>
  </si>
  <si>
    <t>Решение от 26.06.2014       № 44-257</t>
  </si>
  <si>
    <t>Проект решения на .10.2014</t>
  </si>
  <si>
    <t>Приложение 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</si>
  <si>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</si>
  <si>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</si>
  <si>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</si>
  <si>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0117564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</si>
  <si>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</si>
  <si>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</si>
  <si>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</si>
  <si>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</si>
  <si>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0118110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</si>
  <si>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</si>
  <si>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</si>
  <si>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</si>
  <si>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</si>
  <si>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0140000</t>
  </si>
  <si>
    <t>0148150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</si>
  <si>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</si>
  <si>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</si>
  <si>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</si>
  <si>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</si>
  <si>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</si>
  <si>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</si>
  <si>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</si>
  <si>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</si>
  <si>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</si>
  <si>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</si>
  <si>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</si>
  <si>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</si>
  <si>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</si>
  <si>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</si>
  <si>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</si>
  <si>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</si>
  <si>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</si>
  <si>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</si>
  <si>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</si>
  <si>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</si>
  <si>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Руководство и управление в сфере установленных функций органов местного самоуправления  в рамках 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</si>
  <si>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0158021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</si>
  <si>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 подпрограммы  «Развитие дошкольного, общего и дополнительного образования» муниципальной программы  "Развитие образования"</t>
  </si>
  <si>
    <t>0117554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</si>
  <si>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  в рамках подпрограммы «Развитие дошкольного, общего и дополнительного образования» муниципальной программы  "Развитие образования"</t>
  </si>
  <si>
    <t>0117566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</si>
  <si>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</si>
  <si>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</si>
  <si>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</si>
  <si>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</si>
  <si>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</si>
  <si>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</si>
  <si>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</si>
  <si>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</si>
  <si>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</si>
  <si>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</si>
  <si>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</si>
  <si>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</si>
  <si>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</si>
  <si>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</si>
  <si>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</si>
  <si>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</si>
  <si>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</si>
  <si>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</si>
  <si>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</si>
  <si>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</si>
  <si>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</si>
  <si>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</si>
  <si>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</si>
  <si>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</si>
  <si>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 общего  характера  бюджетам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</si>
  <si>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</si>
  <si>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</si>
  <si>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</si>
  <si>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</si>
  <si>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</si>
  <si>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</si>
  <si>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</si>
  <si>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</si>
  <si>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1418602</t>
  </si>
  <si>
    <t>Муниципальная программа "Социальная поддержка населения Назаровского района"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</si>
  <si>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</si>
  <si>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</si>
  <si>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</si>
  <si>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</si>
  <si>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</si>
  <si>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</si>
  <si>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</si>
  <si>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</si>
  <si>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</si>
  <si>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"Социальная поддержка населения Назаровского района"</t>
  </si>
  <si>
    <t>0250151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</si>
  <si>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</si>
  <si>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0210181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</si>
  <si>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</si>
  <si>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0210211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</si>
  <si>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 в рамках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</si>
  <si>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0210212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</si>
  <si>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погребению») в рамках подпрограммы  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</si>
  <si>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0210391</t>
  </si>
  <si>
    <t>Предоставление, доставка и пересылка ежегодной денежной выплаты отдельным категориям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</si>
  <si>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0210431</t>
  </si>
  <si>
    <t>Иные выплаты населению</t>
  </si>
  <si>
    <t>360</t>
  </si>
  <si>
    <t>Подпрограмма "Социальная поддержка семей, имеющих детей"</t>
  </si>
  <si>
    <t>0220000</t>
  </si>
  <si>
    <t>Предоставление, доставка и пересылка ежемесячного пособия на ребенка (в соответствии с Законом  края от 11 декабря 2012 года № 3-876 «О ежемесячном пособии на ребенка»)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</si>
  <si>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0220171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</si>
  <si>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</si>
  <si>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0220272</t>
  </si>
  <si>
    <t>Подпрограмма "Социальная поддержка инвалидов"</t>
  </si>
  <si>
    <t>0230000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</si>
  <si>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 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</si>
  <si>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0230285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</si>
  <si>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</si>
  <si>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0230286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</si>
  <si>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</si>
  <si>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0240192</t>
  </si>
  <si>
    <t>Раздел, подраздел</t>
  </si>
  <si>
    <t>Сумма на 2014 год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</si>
  <si>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</si>
  <si>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</si>
  <si>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</si>
  <si>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</si>
  <si>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</si>
  <si>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</si>
  <si>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</si>
  <si>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Условно утвержденные расходы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</si>
  <si>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</si>
  <si>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</si>
  <si>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Ведомственная структура расходов районного бюджета на 2014 год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</si>
  <si>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</si>
  <si>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</si>
  <si>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</si>
  <si>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</si>
  <si>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</si>
  <si>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</si>
  <si>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</si>
  <si>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</si>
  <si>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</si>
  <si>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</si>
  <si>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Муниципальная программа "Информационное обеспечение населения о деятельности органов местного самоуправления администрации Назаровского района"</t>
  </si>
  <si>
    <t>1100000</t>
  </si>
  <si>
    <t>Отдельные мероприятия</t>
  </si>
  <si>
    <t>1150000</t>
  </si>
  <si>
    <t>Информационно-телевизионное сопровождение деятельности органов местного самоуправления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</si>
  <si>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Другие общегосударственные вопросы</t>
  </si>
  <si>
    <t>10102010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</si>
  <si>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</si>
  <si>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</si>
  <si>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</si>
  <si>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</si>
  <si>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</si>
  <si>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</si>
  <si>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</si>
  <si>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</si>
  <si>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</si>
  <si>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</si>
  <si>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</si>
  <si>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</si>
  <si>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</si>
  <si>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</si>
  <si>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</si>
  <si>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</si>
  <si>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</si>
  <si>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</si>
  <si>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</si>
  <si>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</si>
  <si>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</si>
  <si>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</si>
  <si>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</si>
  <si>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</si>
  <si>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</si>
  <si>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</si>
  <si>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 муниципальной программы "Социальная поддержка населения Назаровского района"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</si>
  <si>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</si>
  <si>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</si>
  <si>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</si>
  <si>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</si>
  <si>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          к решению Назаровского районного Совета депутатов</t>
  </si>
  <si>
    <t>Распределение бюджетных ассигнований по разделам, подразделам, целевым статьям</t>
  </si>
  <si>
    <t xml:space="preserve"> на 2014 год</t>
  </si>
  <si>
    <t>(муниципальным программам и непрограмным направлениям деятельности),</t>
  </si>
  <si>
    <t>10102022</t>
  </si>
  <si>
    <t>10102030</t>
  </si>
  <si>
    <t>10102040</t>
  </si>
  <si>
    <t>10504000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</si>
  <si>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</si>
  <si>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</t>
  </si>
  <si>
    <t>10800000</t>
  </si>
  <si>
    <t>ГОСУДАРСТВЕННАЯ ПОШЛИНА</t>
  </si>
  <si>
    <t>10803010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</si>
  <si>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</si>
  <si>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11402000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</si>
  <si>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</si>
  <si>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</si>
  <si>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</si>
  <si>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</si>
  <si>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</si>
  <si>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</si>
  <si>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</t>
  </si>
  <si>
    <t>11633050</t>
  </si>
  <si>
    <t>6000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</si>
  <si>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</si>
  <si>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11635000</t>
  </si>
  <si>
    <t>11635030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</si>
  <si>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</si>
  <si>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</si>
  <si>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</si>
  <si>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20203119</t>
  </si>
  <si>
    <t>8000</t>
  </si>
  <si>
    <t>9000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</si>
  <si>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</si>
  <si>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</si>
  <si>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</si>
  <si>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</si>
  <si>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</si>
  <si>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</si>
  <si>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</si>
  <si>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</si>
  <si>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</si>
  <si>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</si>
  <si>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</si>
  <si>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</si>
  <si>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</si>
  <si>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</si>
  <si>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</t>
  </si>
  <si>
    <t>Модернизация региональных систем дошкольного образования за счет средств федерального бюджета</t>
  </si>
  <si>
    <t xml:space="preserve"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</t>
  </si>
  <si>
    <t xml:space="preserve"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 </t>
  </si>
  <si>
    <t xml:space="preserve"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</si>
  <si>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</si>
  <si>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 xml:space="preserve"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</si>
  <si>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</t>
  </si>
  <si>
    <t xml:space="preserve">Осуществление государственных полномочий по организации деятельности органов управления системой социальной защиты населения </t>
  </si>
  <si>
    <t xml:space="preserve">Предоставление единовременной адресной материальной помощи на ремонт печного отопления и электропроводки в жилых помещениях рбратившимся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</t>
  </si>
  <si>
    <t xml:space="preserve">Предоставление мер социальной поддержки родителям (законным представителям -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с учетом доставки мер социальной поддержки 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</si>
  <si>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инвалидов"</t>
  </si>
  <si>
    <t xml:space="preserve"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крае») </t>
  </si>
  <si>
    <t xml:space="preserve">Предоставление, доставка и пересылка ежемесячного пособия на ребенка (в соответствии с Законом  края от 11 декабря 2012 года № 3-876 «О ежемесячном пособии на ребенка») </t>
  </si>
  <si>
    <t xml:space="preserve"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крае») 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</si>
  <si>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</t>
  </si>
  <si>
    <t xml:space="preserve"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 </t>
  </si>
  <si>
    <t xml:space="preserve"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 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</si>
  <si>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</t>
  </si>
  <si>
    <t xml:space="preserve"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</t>
  </si>
  <si>
    <t xml:space="preserve"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№ 12-6043 «О дополнительных мерах социальной поддержки беременных женщин в Красноярском крае») </t>
  </si>
  <si>
    <t xml:space="preserve"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</t>
  </si>
  <si>
    <t xml:space="preserve"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</t>
  </si>
  <si>
    <t xml:space="preserve"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</t>
  </si>
  <si>
    <t xml:space="preserve">Создание специальных условий инвалидам учреждениями начального и среднего профессионального образования  (в соответствии с Законом края  от 10 декабря 2004 года № 12-2707«О социальной поддержке инвалидов») </t>
  </si>
  <si>
    <t xml:space="preserve">Оплата жилищно-коммунальных услуг отдельным категориям граждан </t>
  </si>
  <si>
    <t xml:space="preserve">Капитальный ремонт,реконструкция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</t>
  </si>
  <si>
    <t xml:space="preserve">Разработка схем теплоснабжения поселений Назаровского района </t>
  </si>
  <si>
    <t xml:space="preserve">Реализация мероприятий по проведению обязательств энергетических обследований мунициапальных учреждений </t>
  </si>
  <si>
    <t xml:space="preserve">Государственная поддержка муниципальных учреждений культуры </t>
  </si>
  <si>
    <t xml:space="preserve">Комплектование книжных фондов библиотек муниципальных образований Красноярского края за счет краевого бюджета 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</si>
  <si>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</t>
  </si>
  <si>
    <t>Выполнение отдельных государственных полномочий по решению вопросов поддержки сельскохозяйственного производства</t>
  </si>
  <si>
    <t>Муниципальная програмаы "Развитие молодежной политики Назаровского района"</t>
  </si>
  <si>
    <t xml:space="preserve">Предоставление социальных выплат молодым семьям на приобретение (строительство) жилья </t>
  </si>
  <si>
    <t xml:space="preserve">Осуществление государственных  полномочий  по составлению  протоколов  об административных  правонарушениях 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</si>
  <si>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</t>
  </si>
  <si>
    <t xml:space="preserve">Осуществление государственных полномочий  по созданию и обеспечению деятельности комиссий по делам  несовершеннолетних  и защите их прав </t>
  </si>
  <si>
    <t xml:space="preserve"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</t>
  </si>
  <si>
    <t xml:space="preserve">Реализация проектов по благоустройству территорий поселений </t>
  </si>
  <si>
    <t>Дотации на поддержку мер по обеспечению сбалансированности бюджетов</t>
  </si>
  <si>
    <t>установка тахографов</t>
  </si>
  <si>
    <t>подвоз учащихся (Красносопкинский с/с)</t>
  </si>
  <si>
    <t xml:space="preserve">Софинансирование расходов из районного бюджета на осуществление (возмещение) расходов, направленных на создание безопасных и комфортных условий учреждений образования </t>
  </si>
  <si>
    <t>Расходы на оплату труда  по учреждения образования</t>
  </si>
  <si>
    <t>денежные средства на благоустройство территорий</t>
  </si>
  <si>
    <t>Дотации на поддержку мер по обеспечению сбалансированности бюджетов ( Степновский с/с-2830 т.р.,Преображенский-500 т.р.,Гляденский-400т.р.,Подсосенский-400т.р.,Сахаптинский-210т.р.)</t>
  </si>
  <si>
    <t xml:space="preserve">Софинансирование на разработку проектно-сметной документации на строительство (реконструкцию) гидротехнических сооружений </t>
  </si>
  <si>
    <t>Поощрение лучших выпускников школ</t>
  </si>
  <si>
    <t>Улучшение материально-технической базы муниципальных учреждений культуры (Красносопкинский с/с)</t>
  </si>
  <si>
    <t>Дотации на поддержку мер по обеспечению сбалансированности бюджетов  (Красносопкинский с/с-2353,4т.р.; Краснополянский с/с-400 т.р.)</t>
  </si>
  <si>
    <t>20202009</t>
  </si>
  <si>
    <t>Субсидиибюджетам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</si>
  <si>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</si>
  <si>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</si>
  <si>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</si>
  <si>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</si>
  <si>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</si>
  <si>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</si>
  <si>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</si>
  <si>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</si>
  <si>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>Предоставление, доставка и пересылка ежемесячной денежной выплаты членам семей отдельных категорий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</si>
  <si>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0210432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</si>
  <si>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Красноярского края, с учетом расходов на доставку и пересылку 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</si>
  <si>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0212696</t>
  </si>
  <si>
    <t>Предоставление, доставка и пересылка 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имеющим в своём составе трудоспособных членов семьи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</si>
  <si>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0212699</t>
  </si>
  <si>
    <t>Предоставление ежегодной денежной выплаты лицам, награжденным нагрудным знаком «Почетный донор России»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</si>
  <si>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0215220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</si>
  <si>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</si>
  <si>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0220273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</si>
  <si>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</si>
  <si>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</si>
  <si>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</si>
  <si>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0220276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</si>
  <si>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№ 12-6043 «О дополнительных мерах социальной поддержки беременных женщин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</si>
  <si>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0220461</t>
  </si>
  <si>
    <t>Предоставление мер социальной поддержки родителям (законным представителям -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с учетом доставки мер социальной поддержки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</si>
  <si>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0227561</t>
  </si>
  <si>
    <t xml:space="preserve">группам и подгруппам видов расходов классификации расходов районного бюджета 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</si>
  <si>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</si>
  <si>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0230288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</si>
  <si>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</si>
  <si>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0235280</t>
  </si>
  <si>
    <t>Подпрограмма "Обеспечение социальной поддержки граждан на оплату жилого помещения и коммунальных услуг"</t>
  </si>
  <si>
    <t>0240000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</si>
  <si>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</si>
  <si>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0240191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</si>
  <si>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</si>
  <si>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</si>
  <si>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</si>
  <si>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</si>
  <si>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</si>
  <si>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</si>
  <si>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</si>
  <si>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</si>
  <si>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Руководство и управление в сфере установленных функций органов местного самоуправления  в рамках непрограмных  расходов  представительного органа власти</t>
  </si>
  <si>
    <t>9318803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</si>
  <si>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</si>
  <si>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</si>
  <si>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</si>
  <si>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</si>
  <si>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</si>
  <si>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</si>
  <si>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</si>
  <si>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</si>
  <si>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</si>
  <si>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1158471</t>
  </si>
  <si>
    <t>1158472</t>
  </si>
  <si>
    <t>Приобретение печатных периодических  изданий для органов местного самоуправления в рамках 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</si>
  <si>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1158473</t>
  </si>
  <si>
    <t>Разработка  и содержание официального сайта органов местного самоуправления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</si>
  <si>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</si>
  <si>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</si>
  <si>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</si>
  <si>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</si>
  <si>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</si>
  <si>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</si>
  <si>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</si>
  <si>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</si>
  <si>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</si>
  <si>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</si>
  <si>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</si>
  <si>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</si>
  <si>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</si>
  <si>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</si>
  <si>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</si>
  <si>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</si>
  <si>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</si>
  <si>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муниципального образования Назаровский район по вопросам организации</t>
  </si>
  <si>
    <t>школьных перевозок на 2014 год и плановый период 2015-2016 годов</t>
  </si>
  <si>
    <t>бюджетам поселений на осуществление  части переданных в соответствии</t>
  </si>
  <si>
    <t xml:space="preserve">с действующим законодательсвом Российской Федерации пономочий </t>
  </si>
  <si>
    <t>0268225</t>
  </si>
  <si>
    <t>0268226</t>
  </si>
  <si>
    <t>0268227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</si>
  <si>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</si>
  <si>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</si>
  <si>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</si>
  <si>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</si>
  <si>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</si>
  <si>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</si>
  <si>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</si>
  <si>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</si>
  <si>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</si>
  <si>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</si>
  <si>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</si>
  <si>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</si>
  <si>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</si>
  <si>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</si>
  <si>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</si>
  <si>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</si>
  <si>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</si>
  <si>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</si>
  <si>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Муниципальная программа "Развитие инвестиционной,   инновационной деятельности, малого и среднего предпринимательства на территории Назаровского района"</t>
  </si>
  <si>
    <t>0900000</t>
  </si>
  <si>
    <t>0950000</t>
  </si>
  <si>
    <t>Субсидии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коммерческой деятельности в рамках отдельных мероприятий муниципальной программы "Развитие инвестиционной,   инновационной деятельности, малого и среднего предпринимательства на территории Назаровского района"</t>
  </si>
  <si>
    <t>0958456</t>
  </si>
  <si>
    <t>Субсидии субъектам малого и среднего предпринимательства 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инвестиционной,   инновационной деятельности, малого и среднего предпринимательства на территории Назаровского района"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</si>
  <si>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</si>
  <si>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</si>
  <si>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</si>
  <si>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</si>
  <si>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</si>
  <si>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</si>
  <si>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</si>
  <si>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</si>
  <si>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</si>
  <si>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</si>
  <si>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</si>
  <si>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</si>
  <si>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</si>
  <si>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</si>
  <si>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</si>
  <si>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</si>
  <si>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</si>
  <si>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</si>
  <si>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</si>
  <si>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</si>
  <si>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Расчет экономически  обоснованных величин коэффициентов  вида разрешенного использования земельного участка и коэффициентов, учитывающих категории арендаторов  (К1 и  К2)</t>
  </si>
  <si>
    <t>1558708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</si>
  <si>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</si>
  <si>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</si>
  <si>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</si>
  <si>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</si>
  <si>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1328523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</si>
  <si>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</si>
  <si>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</si>
  <si>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</si>
  <si>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</si>
  <si>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</si>
  <si>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</si>
  <si>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</si>
  <si>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</si>
  <si>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</si>
  <si>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</si>
  <si>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</si>
  <si>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0318303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</si>
  <si>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</si>
  <si>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</si>
  <si>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</si>
  <si>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</si>
  <si>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Подпрограмма «Обеспечение населения Назаровского района чистой питьевой  водой»</t>
  </si>
  <si>
    <t>0320000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</si>
  <si>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</si>
  <si>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0328316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</si>
  <si>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</si>
  <si>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0328318</t>
  </si>
  <si>
    <t>Подпрограмма «Энергосбережение и повышение энергетической эффективности в Назаровском районе»</t>
  </si>
  <si>
    <t>0330000</t>
  </si>
  <si>
    <t>0338326</t>
  </si>
  <si>
    <t>0350000</t>
  </si>
  <si>
    <t>0357578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</si>
  <si>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</si>
  <si>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</si>
  <si>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</si>
  <si>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</si>
  <si>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</si>
  <si>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</si>
  <si>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</si>
  <si>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</si>
  <si>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</si>
  <si>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</si>
  <si>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</si>
  <si>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</si>
  <si>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</si>
  <si>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</si>
  <si>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</si>
  <si>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Прочие неналоговые доходы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</si>
  <si>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</si>
  <si>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</si>
  <si>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</si>
  <si>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</si>
  <si>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</si>
  <si>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</si>
  <si>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</si>
  <si>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</si>
  <si>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</si>
  <si>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</si>
  <si>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</si>
  <si>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</si>
  <si>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</si>
  <si>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</si>
  <si>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</si>
  <si>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</si>
  <si>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</si>
  <si>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</si>
  <si>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Приложение  15</t>
  </si>
  <si>
    <t>к решению Назаровского районного Совета депутатов</t>
  </si>
  <si>
    <t>Распределение субвенций</t>
  </si>
  <si>
    <t>бюджетам поселений на  осуществление  государственных полномочий</t>
  </si>
  <si>
    <t>по созданию  и обеспечению деятельности административных комиссий</t>
  </si>
  <si>
    <t>МО Вернеададымский сельсовет</t>
  </si>
  <si>
    <t xml:space="preserve"> бюджетам  поселений на реализацию проектов по благоустройству</t>
  </si>
  <si>
    <t>территорий поселений на 2014 год</t>
  </si>
  <si>
    <t xml:space="preserve">                     Приложение  32</t>
  </si>
  <si>
    <t xml:space="preserve"> бюджетам  поселений на реализацию мероприятий по проведению </t>
  </si>
  <si>
    <t xml:space="preserve">обязательств энергетических обследований муниципальных учреждений </t>
  </si>
  <si>
    <t xml:space="preserve"> бюджетам  поселений на разработку схем теплоснабжения поселений</t>
  </si>
  <si>
    <t>Назаровского района на 2014 год</t>
  </si>
  <si>
    <t xml:space="preserve">                      Приложение  9</t>
  </si>
  <si>
    <t xml:space="preserve">                      Приложение  11</t>
  </si>
  <si>
    <t xml:space="preserve">                      Приложение  12</t>
  </si>
  <si>
    <t xml:space="preserve">                     Приложение  33</t>
  </si>
  <si>
    <t xml:space="preserve">                     Приложение  34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</si>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</sst>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  <numFmt numFmtId="176" formatCode="[$-FC19]d\ mmmm\ yyyy\ &quot;г.&quot;"/>
    <numFmt numFmtId="177" formatCode="#,##0.00&quot;р.&quot;"/>
    <numFmt numFmtId="178" formatCode="#,##0.0_ ;\-#,##0.0\ "/>
  </numFmts>
  <fonts count="7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Arial Cyr"/>
      <family val="0"/>
    </font>
    <font>
      <sz val="10"/>
      <name val="TimesNewRomanPSMT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MS Sans Serif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1" fillId="0" borderId="10" xfId="0" applyNumberFormat="1" applyFont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169" fontId="16" fillId="0" borderId="1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0" fontId="16" fillId="33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/>
    </xf>
    <xf numFmtId="170" fontId="8" fillId="33" borderId="10" xfId="0" applyNumberFormat="1" applyFont="1" applyFill="1" applyBorder="1" applyAlignment="1">
      <alignment vertical="top"/>
    </xf>
    <xf numFmtId="169" fontId="17" fillId="0" borderId="0" xfId="0" applyNumberFormat="1" applyFont="1" applyAlignment="1">
      <alignment vertical="top"/>
    </xf>
    <xf numFmtId="0" fontId="9" fillId="33" borderId="10" xfId="0" applyFont="1" applyFill="1" applyBorder="1" applyAlignment="1">
      <alignment vertical="top" wrapText="1"/>
    </xf>
    <xf numFmtId="170" fontId="16" fillId="33" borderId="10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170" fontId="14" fillId="33" borderId="10" xfId="0" applyNumberFormat="1" applyFont="1" applyFill="1" applyBorder="1" applyAlignment="1">
      <alignment vertical="top"/>
    </xf>
    <xf numFmtId="169" fontId="18" fillId="0" borderId="0" xfId="0" applyNumberFormat="1" applyFont="1" applyAlignment="1">
      <alignment vertical="top"/>
    </xf>
    <xf numFmtId="49" fontId="9" fillId="33" borderId="10" xfId="0" applyNumberFormat="1" applyFont="1" applyFill="1" applyBorder="1" applyAlignment="1">
      <alignment vertical="top"/>
    </xf>
    <xf numFmtId="170" fontId="9" fillId="33" borderId="10" xfId="0" applyNumberFormat="1" applyFont="1" applyFill="1" applyBorder="1" applyAlignment="1">
      <alignment vertical="top"/>
    </xf>
    <xf numFmtId="170" fontId="16" fillId="0" borderId="10" xfId="0" applyNumberFormat="1" applyFont="1" applyFill="1" applyBorder="1" applyAlignment="1">
      <alignment vertical="top"/>
    </xf>
    <xf numFmtId="170" fontId="14" fillId="0" borderId="10" xfId="0" applyNumberFormat="1" applyFont="1" applyFill="1" applyBorder="1" applyAlignment="1">
      <alignment vertical="top"/>
    </xf>
    <xf numFmtId="169" fontId="19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9" fontId="11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20" fillId="0" borderId="0" xfId="55" applyFont="1" applyAlignment="1">
      <alignment horizontal="left" vertical="top" wrapText="1"/>
    </xf>
    <xf numFmtId="0" fontId="20" fillId="0" borderId="0" xfId="55" applyFont="1" applyAlignment="1">
      <alignment horizontal="left" vertical="top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0" fontId="22" fillId="0" borderId="0" xfId="55" applyFont="1" applyAlignment="1" applyProtection="1">
      <alignment horizontal="left" vertical="top"/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3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9" fontId="14" fillId="33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49" fontId="14" fillId="33" borderId="12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6" fillId="0" borderId="10" xfId="0" applyFont="1" applyBorder="1" applyAlignment="1">
      <alignment horizontal="justify"/>
    </xf>
    <xf numFmtId="49" fontId="14" fillId="33" borderId="13" xfId="0" applyNumberFormat="1" applyFont="1" applyFill="1" applyBorder="1" applyAlignment="1">
      <alignment vertical="top"/>
    </xf>
    <xf numFmtId="0" fontId="16" fillId="0" borderId="0" xfId="0" applyFont="1" applyAlignment="1">
      <alignment horizontal="justify" vertical="top" wrapText="1"/>
    </xf>
    <xf numFmtId="0" fontId="14" fillId="0" borderId="0" xfId="0" applyFont="1" applyAlignment="1">
      <alignment horizontal="left" vertical="top"/>
    </xf>
    <xf numFmtId="49" fontId="16" fillId="33" borderId="12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vertical="top"/>
    </xf>
    <xf numFmtId="170" fontId="16" fillId="33" borderId="12" xfId="0" applyNumberFormat="1" applyFont="1" applyFill="1" applyBorder="1" applyAlignment="1">
      <alignment vertical="top"/>
    </xf>
    <xf numFmtId="0" fontId="14" fillId="0" borderId="10" xfId="0" applyFont="1" applyBorder="1" applyAlignment="1">
      <alignment wrapText="1"/>
    </xf>
    <xf numFmtId="0" fontId="26" fillId="0" borderId="11" xfId="0" applyFont="1" applyBorder="1" applyAlignment="1">
      <alignment horizontal="left" vertical="top"/>
    </xf>
    <xf numFmtId="0" fontId="26" fillId="0" borderId="14" xfId="0" applyFont="1" applyBorder="1" applyAlignment="1">
      <alignment horizontal="justify" vertical="top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justify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/>
    </xf>
    <xf numFmtId="169" fontId="17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49" fontId="14" fillId="33" borderId="14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49" fontId="14" fillId="33" borderId="15" xfId="0" applyNumberFormat="1" applyFont="1" applyFill="1" applyBorder="1" applyAlignment="1">
      <alignment vertical="top"/>
    </xf>
    <xf numFmtId="0" fontId="34" fillId="0" borderId="12" xfId="0" applyFont="1" applyBorder="1" applyAlignment="1">
      <alignment wrapText="1"/>
    </xf>
    <xf numFmtId="170" fontId="14" fillId="33" borderId="12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justify" vertical="top" wrapText="1"/>
    </xf>
    <xf numFmtId="0" fontId="35" fillId="0" borderId="10" xfId="55" applyFont="1" applyBorder="1" applyAlignment="1">
      <alignment horizontal="left" vertical="top" wrapText="1"/>
    </xf>
    <xf numFmtId="164" fontId="36" fillId="0" borderId="10" xfId="0" applyNumberFormat="1" applyFont="1" applyBorder="1" applyAlignment="1">
      <alignment/>
    </xf>
    <xf numFmtId="169" fontId="25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right" vertical="top"/>
    </xf>
    <xf numFmtId="164" fontId="33" fillId="0" borderId="10" xfId="0" applyNumberFormat="1" applyFont="1" applyBorder="1" applyAlignment="1">
      <alignment horizontal="right" vertical="top"/>
    </xf>
    <xf numFmtId="170" fontId="16" fillId="33" borderId="11" xfId="0" applyNumberFormat="1" applyFont="1" applyFill="1" applyBorder="1" applyAlignment="1">
      <alignment vertical="top"/>
    </xf>
    <xf numFmtId="164" fontId="8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33" fillId="0" borderId="10" xfId="0" applyNumberFormat="1" applyFont="1" applyBorder="1" applyAlignment="1">
      <alignment vertical="top"/>
    </xf>
    <xf numFmtId="164" fontId="30" fillId="0" borderId="10" xfId="0" applyNumberFormat="1" applyFont="1" applyBorder="1" applyAlignment="1">
      <alignment vertical="top"/>
    </xf>
    <xf numFmtId="0" fontId="30" fillId="0" borderId="12" xfId="0" applyFont="1" applyBorder="1" applyAlignment="1">
      <alignment vertical="top"/>
    </xf>
    <xf numFmtId="0" fontId="7" fillId="33" borderId="12" xfId="0" applyFont="1" applyFill="1" applyBorder="1" applyAlignment="1">
      <alignment/>
    </xf>
    <xf numFmtId="169" fontId="17" fillId="0" borderId="10" xfId="0" applyNumberFormat="1" applyFont="1" applyBorder="1" applyAlignment="1">
      <alignment/>
    </xf>
    <xf numFmtId="49" fontId="14" fillId="33" borderId="16" xfId="0" applyNumberFormat="1" applyFont="1" applyFill="1" applyBorder="1" applyAlignment="1">
      <alignment vertical="top"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vertical="top"/>
    </xf>
    <xf numFmtId="169" fontId="18" fillId="0" borderId="10" xfId="0" applyNumberFormat="1" applyFont="1" applyBorder="1" applyAlignment="1">
      <alignment vertical="top"/>
    </xf>
    <xf numFmtId="169" fontId="17" fillId="0" borderId="10" xfId="0" applyNumberFormat="1" applyFont="1" applyBorder="1" applyAlignment="1">
      <alignment vertical="top"/>
    </xf>
    <xf numFmtId="164" fontId="37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49" fontId="2" fillId="0" borderId="17" xfId="0" applyNumberFormat="1" applyFont="1" applyBorder="1" applyAlignment="1" applyProtection="1">
      <alignment/>
      <protection/>
    </xf>
    <xf numFmtId="49" fontId="15" fillId="0" borderId="10" xfId="0" applyNumberFormat="1" applyFont="1" applyBorder="1" applyAlignment="1" applyProtection="1">
      <alignment horizontal="center" wrapText="1"/>
      <protection/>
    </xf>
    <xf numFmtId="173" fontId="15" fillId="0" borderId="1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3" fontId="2" fillId="0" borderId="10" xfId="0" applyNumberFormat="1" applyFont="1" applyBorder="1" applyAlignment="1" applyProtection="1">
      <alignment horizontal="righ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173" fontId="2" fillId="0" borderId="18" xfId="0" applyNumberFormat="1" applyFont="1" applyBorder="1" applyAlignment="1" applyProtection="1">
      <alignment horizontal="right" wrapText="1"/>
      <protection/>
    </xf>
    <xf numFmtId="49" fontId="0" fillId="0" borderId="17" xfId="0" applyNumberFormat="1" applyFont="1" applyBorder="1" applyAlignment="1" applyProtection="1">
      <alignment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5" fillId="0" borderId="10" xfId="0" applyNumberFormat="1" applyFont="1" applyBorder="1" applyAlignment="1" applyProtection="1">
      <alignment horizontal="left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0" fontId="33" fillId="0" borderId="12" xfId="0" applyFont="1" applyBorder="1" applyAlignment="1">
      <alignment vertical="top"/>
    </xf>
    <xf numFmtId="164" fontId="33" fillId="0" borderId="12" xfId="0" applyNumberFormat="1" applyFont="1" applyBorder="1" applyAlignment="1">
      <alignment vertical="top"/>
    </xf>
    <xf numFmtId="164" fontId="9" fillId="33" borderId="10" xfId="0" applyNumberFormat="1" applyFont="1" applyFill="1" applyBorder="1" applyAlignment="1">
      <alignment vertical="top"/>
    </xf>
    <xf numFmtId="164" fontId="17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6" fillId="0" borderId="0" xfId="0" applyFont="1" applyAlignment="1">
      <alignment horizontal="justify" vertical="top" wrapText="1"/>
    </xf>
    <xf numFmtId="164" fontId="16" fillId="0" borderId="10" xfId="0" applyNumberFormat="1" applyFont="1" applyFill="1" applyBorder="1" applyAlignment="1">
      <alignment vertical="top"/>
    </xf>
    <xf numFmtId="164" fontId="14" fillId="0" borderId="10" xfId="0" applyNumberFormat="1" applyFont="1" applyFill="1" applyBorder="1" applyAlignment="1">
      <alignment vertical="top"/>
    </xf>
    <xf numFmtId="49" fontId="16" fillId="33" borderId="19" xfId="0" applyNumberFormat="1" applyFont="1" applyFill="1" applyBorder="1" applyAlignment="1">
      <alignment vertical="top"/>
    </xf>
    <xf numFmtId="49" fontId="16" fillId="33" borderId="20" xfId="0" applyNumberFormat="1" applyFont="1" applyFill="1" applyBorder="1" applyAlignment="1">
      <alignment vertical="top"/>
    </xf>
    <xf numFmtId="0" fontId="9" fillId="33" borderId="20" xfId="0" applyFont="1" applyFill="1" applyBorder="1" applyAlignment="1">
      <alignment vertical="top" wrapText="1"/>
    </xf>
    <xf numFmtId="49" fontId="14" fillId="33" borderId="20" xfId="0" applyNumberFormat="1" applyFont="1" applyFill="1" applyBorder="1" applyAlignment="1">
      <alignment vertical="top"/>
    </xf>
    <xf numFmtId="164" fontId="16" fillId="0" borderId="20" xfId="0" applyNumberFormat="1" applyFont="1" applyFill="1" applyBorder="1" applyAlignment="1">
      <alignment vertical="top"/>
    </xf>
    <xf numFmtId="164" fontId="14" fillId="0" borderId="12" xfId="0" applyNumberFormat="1" applyFont="1" applyFill="1" applyBorder="1" applyAlignment="1">
      <alignment vertical="top"/>
    </xf>
    <xf numFmtId="0" fontId="16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9" fontId="40" fillId="0" borderId="10" xfId="0" applyNumberFormat="1" applyFont="1" applyBorder="1" applyAlignment="1" applyProtection="1">
      <alignment horizontal="center" wrapText="1"/>
      <protection/>
    </xf>
    <xf numFmtId="49" fontId="40" fillId="0" borderId="10" xfId="0" applyNumberFormat="1" applyFont="1" applyBorder="1" applyAlignment="1" applyProtection="1">
      <alignment horizontal="left" wrapText="1"/>
      <protection/>
    </xf>
    <xf numFmtId="173" fontId="40" fillId="0" borderId="10" xfId="0" applyNumberFormat="1" applyFont="1" applyBorder="1" applyAlignment="1" applyProtection="1">
      <alignment horizontal="right" wrapText="1"/>
      <protection/>
    </xf>
    <xf numFmtId="1" fontId="41" fillId="0" borderId="10" xfId="0" applyNumberFormat="1" applyFont="1" applyBorder="1" applyAlignment="1" applyProtection="1">
      <alignment horizontal="center" wrapText="1"/>
      <protection/>
    </xf>
    <xf numFmtId="49" fontId="41" fillId="0" borderId="10" xfId="0" applyNumberFormat="1" applyFont="1" applyBorder="1" applyAlignment="1" applyProtection="1">
      <alignment horizontal="left" wrapText="1"/>
      <protection/>
    </xf>
    <xf numFmtId="49" fontId="41" fillId="0" borderId="10" xfId="0" applyNumberFormat="1" applyFont="1" applyBorder="1" applyAlignment="1" applyProtection="1">
      <alignment horizontal="center" wrapText="1"/>
      <protection/>
    </xf>
    <xf numFmtId="173" fontId="41" fillId="0" borderId="10" xfId="0" applyNumberFormat="1" applyFont="1" applyBorder="1" applyAlignment="1" applyProtection="1">
      <alignment horizontal="right" wrapText="1"/>
      <protection/>
    </xf>
    <xf numFmtId="1" fontId="42" fillId="0" borderId="10" xfId="0" applyNumberFormat="1" applyFont="1" applyBorder="1" applyAlignment="1" applyProtection="1">
      <alignment horizontal="center" wrapText="1"/>
      <protection/>
    </xf>
    <xf numFmtId="49" fontId="37" fillId="0" borderId="10" xfId="0" applyNumberFormat="1" applyFont="1" applyBorder="1" applyAlignment="1" applyProtection="1">
      <alignment horizontal="left" wrapText="1"/>
      <protection/>
    </xf>
    <xf numFmtId="0" fontId="18" fillId="0" borderId="0" xfId="0" applyFont="1" applyAlignment="1">
      <alignment/>
    </xf>
    <xf numFmtId="49" fontId="39" fillId="34" borderId="10" xfId="0" applyNumberFormat="1" applyFont="1" applyFill="1" applyBorder="1" applyAlignment="1" applyProtection="1">
      <alignment horizontal="center" wrapText="1"/>
      <protection/>
    </xf>
    <xf numFmtId="49" fontId="39" fillId="34" borderId="10" xfId="0" applyNumberFormat="1" applyFont="1" applyFill="1" applyBorder="1" applyAlignment="1" applyProtection="1">
      <alignment horizontal="left" wrapText="1"/>
      <protection/>
    </xf>
    <xf numFmtId="173" fontId="39" fillId="34" borderId="10" xfId="0" applyNumberFormat="1" applyFont="1" applyFill="1" applyBorder="1" applyAlignment="1" applyProtection="1">
      <alignment horizontal="right" wrapText="1"/>
      <protection/>
    </xf>
    <xf numFmtId="1" fontId="38" fillId="0" borderId="10" xfId="0" applyNumberFormat="1" applyFont="1" applyBorder="1" applyAlignment="1" applyProtection="1">
      <alignment horizontal="center" wrapText="1"/>
      <protection/>
    </xf>
    <xf numFmtId="49" fontId="38" fillId="0" borderId="10" xfId="0" applyNumberFormat="1" applyFont="1" applyBorder="1" applyAlignment="1" applyProtection="1">
      <alignment horizontal="left" wrapText="1"/>
      <protection/>
    </xf>
    <xf numFmtId="49" fontId="38" fillId="0" borderId="10" xfId="0" applyNumberFormat="1" applyFont="1" applyBorder="1" applyAlignment="1" applyProtection="1">
      <alignment horizontal="center" wrapText="1"/>
      <protection/>
    </xf>
    <xf numFmtId="173" fontId="38" fillId="0" borderId="10" xfId="0" applyNumberFormat="1" applyFont="1" applyBorder="1" applyAlignment="1" applyProtection="1">
      <alignment horizontal="right" wrapText="1"/>
      <protection/>
    </xf>
    <xf numFmtId="1" fontId="39" fillId="34" borderId="10" xfId="0" applyNumberFormat="1" applyFont="1" applyFill="1" applyBorder="1" applyAlignment="1" applyProtection="1">
      <alignment horizontal="center" wrapText="1"/>
      <protection/>
    </xf>
    <xf numFmtId="175" fontId="38" fillId="0" borderId="10" xfId="0" applyNumberFormat="1" applyFont="1" applyBorder="1" applyAlignment="1" applyProtection="1">
      <alignment horizontal="left" wrapText="1"/>
      <protection/>
    </xf>
    <xf numFmtId="49" fontId="38" fillId="0" borderId="18" xfId="0" applyNumberFormat="1" applyFont="1" applyBorder="1" applyAlignment="1" applyProtection="1">
      <alignment horizontal="left" wrapText="1"/>
      <protection/>
    </xf>
    <xf numFmtId="49" fontId="38" fillId="0" borderId="18" xfId="0" applyNumberFormat="1" applyFont="1" applyBorder="1" applyAlignment="1" applyProtection="1">
      <alignment horizontal="center" wrapText="1"/>
      <protection/>
    </xf>
    <xf numFmtId="173" fontId="38" fillId="0" borderId="18" xfId="0" applyNumberFormat="1" applyFont="1" applyBorder="1" applyAlignment="1" applyProtection="1">
      <alignment horizontal="right" wrapText="1"/>
      <protection/>
    </xf>
    <xf numFmtId="49" fontId="39" fillId="34" borderId="10" xfId="0" applyNumberFormat="1" applyFont="1" applyFill="1" applyBorder="1" applyAlignment="1" applyProtection="1">
      <alignment horizontal="left"/>
      <protection/>
    </xf>
    <xf numFmtId="49" fontId="39" fillId="34" borderId="10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right"/>
    </xf>
    <xf numFmtId="49" fontId="38" fillId="33" borderId="17" xfId="0" applyNumberFormat="1" applyFont="1" applyFill="1" applyBorder="1" applyAlignment="1" applyProtection="1">
      <alignment/>
      <protection/>
    </xf>
    <xf numFmtId="49" fontId="38" fillId="33" borderId="10" xfId="0" applyNumberFormat="1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 vertical="center"/>
    </xf>
    <xf numFmtId="173" fontId="38" fillId="33" borderId="0" xfId="0" applyNumberFormat="1" applyFont="1" applyFill="1" applyAlignment="1">
      <alignment/>
    </xf>
    <xf numFmtId="1" fontId="38" fillId="33" borderId="10" xfId="0" applyNumberFormat="1" applyFont="1" applyFill="1" applyBorder="1" applyAlignment="1" applyProtection="1">
      <alignment horizontal="center" wrapText="1"/>
      <protection/>
    </xf>
    <xf numFmtId="49" fontId="38" fillId="33" borderId="10" xfId="0" applyNumberFormat="1" applyFont="1" applyFill="1" applyBorder="1" applyAlignment="1" applyProtection="1">
      <alignment horizontal="left" wrapText="1"/>
      <protection/>
    </xf>
    <xf numFmtId="49" fontId="38" fillId="33" borderId="10" xfId="0" applyNumberFormat="1" applyFont="1" applyFill="1" applyBorder="1" applyAlignment="1" applyProtection="1">
      <alignment horizontal="center" wrapText="1"/>
      <protection/>
    </xf>
    <xf numFmtId="173" fontId="38" fillId="33" borderId="10" xfId="0" applyNumberFormat="1" applyFont="1" applyFill="1" applyBorder="1" applyAlignment="1" applyProtection="1">
      <alignment horizontal="right" wrapText="1"/>
      <protection/>
    </xf>
    <xf numFmtId="175" fontId="38" fillId="33" borderId="10" xfId="0" applyNumberFormat="1" applyFont="1" applyFill="1" applyBorder="1" applyAlignment="1" applyProtection="1">
      <alignment horizontal="left" wrapText="1"/>
      <protection/>
    </xf>
    <xf numFmtId="49" fontId="38" fillId="33" borderId="18" xfId="0" applyNumberFormat="1" applyFont="1" applyFill="1" applyBorder="1" applyAlignment="1" applyProtection="1">
      <alignment horizontal="left" wrapText="1"/>
      <protection/>
    </xf>
    <xf numFmtId="49" fontId="38" fillId="33" borderId="18" xfId="0" applyNumberFormat="1" applyFont="1" applyFill="1" applyBorder="1" applyAlignment="1" applyProtection="1">
      <alignment horizontal="center" wrapText="1"/>
      <protection/>
    </xf>
    <xf numFmtId="173" fontId="38" fillId="33" borderId="18" xfId="0" applyNumberFormat="1" applyFont="1" applyFill="1" applyBorder="1" applyAlignment="1" applyProtection="1">
      <alignment horizontal="right" wrapText="1"/>
      <protection/>
    </xf>
    <xf numFmtId="49" fontId="39" fillId="33" borderId="10" xfId="0" applyNumberFormat="1" applyFont="1" applyFill="1" applyBorder="1" applyAlignment="1" applyProtection="1">
      <alignment horizontal="left" wrapText="1"/>
      <protection/>
    </xf>
    <xf numFmtId="49" fontId="39" fillId="33" borderId="10" xfId="0" applyNumberFormat="1" applyFont="1" applyFill="1" applyBorder="1" applyAlignment="1" applyProtection="1">
      <alignment horizontal="center" wrapText="1"/>
      <protection/>
    </xf>
    <xf numFmtId="173" fontId="39" fillId="33" borderId="10" xfId="0" applyNumberFormat="1" applyFont="1" applyFill="1" applyBorder="1" applyAlignment="1" applyProtection="1">
      <alignment horizontal="right" wrapText="1"/>
      <protection/>
    </xf>
    <xf numFmtId="49" fontId="41" fillId="33" borderId="10" xfId="0" applyNumberFormat="1" applyFont="1" applyFill="1" applyBorder="1" applyAlignment="1" applyProtection="1">
      <alignment horizontal="left" wrapText="1"/>
      <protection/>
    </xf>
    <xf numFmtId="49" fontId="41" fillId="33" borderId="10" xfId="0" applyNumberFormat="1" applyFont="1" applyFill="1" applyBorder="1" applyAlignment="1" applyProtection="1">
      <alignment horizontal="left" wrapText="1"/>
      <protection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9" fillId="0" borderId="10" xfId="0" applyFont="1" applyBorder="1" applyAlignment="1">
      <alignment/>
    </xf>
    <xf numFmtId="164" fontId="30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73" fontId="37" fillId="33" borderId="10" xfId="0" applyNumberFormat="1" applyFont="1" applyFill="1" applyBorder="1" applyAlignment="1" applyProtection="1">
      <alignment horizontal="right"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175" fontId="37" fillId="33" borderId="10" xfId="0" applyNumberFormat="1" applyFont="1" applyFill="1" applyBorder="1" applyAlignment="1" applyProtection="1">
      <alignment horizontal="left" wrapText="1"/>
      <protection/>
    </xf>
    <xf numFmtId="175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right"/>
      <protection/>
    </xf>
    <xf numFmtId="49" fontId="2" fillId="33" borderId="10" xfId="0" applyNumberFormat="1" applyFont="1" applyFill="1" applyBorder="1" applyAlignment="1">
      <alignment horizontal="left" wrapText="1"/>
    </xf>
    <xf numFmtId="49" fontId="43" fillId="33" borderId="10" xfId="0" applyNumberFormat="1" applyFont="1" applyFill="1" applyBorder="1" applyAlignment="1" applyProtection="1">
      <alignment horizontal="left" wrapText="1"/>
      <protection/>
    </xf>
    <xf numFmtId="164" fontId="15" fillId="33" borderId="0" xfId="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164" fontId="29" fillId="33" borderId="0" xfId="0" applyNumberFormat="1" applyFont="1" applyFill="1" applyAlignment="1">
      <alignment/>
    </xf>
    <xf numFmtId="4" fontId="29" fillId="33" borderId="0" xfId="0" applyNumberFormat="1" applyFont="1" applyFill="1" applyAlignment="1">
      <alignment/>
    </xf>
    <xf numFmtId="175" fontId="44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177" fontId="38" fillId="0" borderId="10" xfId="0" applyNumberFormat="1" applyFont="1" applyBorder="1" applyAlignment="1" applyProtection="1">
      <alignment horizontal="left" wrapText="1"/>
      <protection/>
    </xf>
    <xf numFmtId="175" fontId="2" fillId="0" borderId="10" xfId="0" applyNumberFormat="1" applyFont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9" fontId="15" fillId="35" borderId="10" xfId="0" applyNumberFormat="1" applyFont="1" applyFill="1" applyBorder="1" applyAlignment="1">
      <alignment wrapText="1"/>
    </xf>
    <xf numFmtId="164" fontId="15" fillId="35" borderId="10" xfId="0" applyNumberFormat="1" applyFont="1" applyFill="1" applyBorder="1" applyAlignment="1">
      <alignment horizontal="right"/>
    </xf>
    <xf numFmtId="175" fontId="2" fillId="0" borderId="12" xfId="0" applyNumberFormat="1" applyFont="1" applyBorder="1" applyAlignment="1" applyProtection="1">
      <alignment horizontal="left" vertical="center" wrapText="1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>
      <alignment horizontal="right"/>
    </xf>
    <xf numFmtId="175" fontId="2" fillId="33" borderId="13" xfId="0" applyNumberFormat="1" applyFont="1" applyFill="1" applyBorder="1" applyAlignment="1" applyProtection="1">
      <alignment horizontal="left" wrapText="1"/>
      <protection/>
    </xf>
    <xf numFmtId="173" fontId="2" fillId="33" borderId="13" xfId="0" applyNumberFormat="1" applyFont="1" applyFill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>
      <alignment horizontal="right"/>
    </xf>
    <xf numFmtId="49" fontId="37" fillId="36" borderId="21" xfId="0" applyNumberFormat="1" applyFont="1" applyFill="1" applyBorder="1" applyAlignment="1" applyProtection="1">
      <alignment horizontal="left" wrapText="1"/>
      <protection/>
    </xf>
    <xf numFmtId="173" fontId="37" fillId="36" borderId="22" xfId="0" applyNumberFormat="1" applyFont="1" applyFill="1" applyBorder="1" applyAlignment="1" applyProtection="1">
      <alignment horizontal="right"/>
      <protection/>
    </xf>
    <xf numFmtId="173" fontId="37" fillId="36" borderId="23" xfId="0" applyNumberFormat="1" applyFont="1" applyFill="1" applyBorder="1" applyAlignment="1" applyProtection="1">
      <alignment horizontal="right"/>
      <protection/>
    </xf>
    <xf numFmtId="0" fontId="15" fillId="35" borderId="12" xfId="0" applyFont="1" applyFill="1" applyBorder="1" applyAlignment="1">
      <alignment horizontal="left" wrapText="1"/>
    </xf>
    <xf numFmtId="164" fontId="15" fillId="35" borderId="12" xfId="0" applyNumberFormat="1" applyFont="1" applyFill="1" applyBorder="1" applyAlignment="1">
      <alignment horizontal="right"/>
    </xf>
    <xf numFmtId="164" fontId="37" fillId="36" borderId="23" xfId="0" applyNumberFormat="1" applyFont="1" applyFill="1" applyBorder="1" applyAlignment="1">
      <alignment horizontal="right"/>
    </xf>
    <xf numFmtId="175" fontId="2" fillId="33" borderId="12" xfId="0" applyNumberFormat="1" applyFont="1" applyFill="1" applyBorder="1" applyAlignment="1" applyProtection="1">
      <alignment horizontal="left" wrapText="1"/>
      <protection/>
    </xf>
    <xf numFmtId="49" fontId="2" fillId="33" borderId="13" xfId="0" applyNumberFormat="1" applyFont="1" applyFill="1" applyBorder="1" applyAlignment="1" applyProtection="1">
      <alignment horizontal="left" wrapText="1"/>
      <protection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175" fontId="37" fillId="36" borderId="21" xfId="0" applyNumberFormat="1" applyFont="1" applyFill="1" applyBorder="1" applyAlignment="1" applyProtection="1">
      <alignment horizontal="left" wrapText="1"/>
      <protection/>
    </xf>
    <xf numFmtId="49" fontId="2" fillId="33" borderId="13" xfId="0" applyNumberFormat="1" applyFont="1" applyFill="1" applyBorder="1" applyAlignment="1" applyProtection="1">
      <alignment horizontal="right"/>
      <protection/>
    </xf>
    <xf numFmtId="49" fontId="37" fillId="37" borderId="21" xfId="0" applyNumberFormat="1" applyFont="1" applyFill="1" applyBorder="1" applyAlignment="1" applyProtection="1">
      <alignment horizontal="left" wrapText="1"/>
      <protection/>
    </xf>
    <xf numFmtId="173" fontId="37" fillId="37" borderId="22" xfId="0" applyNumberFormat="1" applyFont="1" applyFill="1" applyBorder="1" applyAlignment="1" applyProtection="1">
      <alignment horizontal="right"/>
      <protection/>
    </xf>
    <xf numFmtId="164" fontId="37" fillId="37" borderId="23" xfId="0" applyNumberFormat="1" applyFont="1" applyFill="1" applyBorder="1" applyAlignment="1">
      <alignment horizontal="right"/>
    </xf>
    <xf numFmtId="175" fontId="15" fillId="35" borderId="12" xfId="0" applyNumberFormat="1" applyFont="1" applyFill="1" applyBorder="1" applyAlignment="1">
      <alignment horizontal="left" wrapText="1"/>
    </xf>
    <xf numFmtId="175" fontId="2" fillId="33" borderId="13" xfId="0" applyNumberFormat="1" applyFont="1" applyFill="1" applyBorder="1" applyAlignment="1">
      <alignment horizontal="left" wrapText="1"/>
    </xf>
    <xf numFmtId="175" fontId="37" fillId="36" borderId="21" xfId="0" applyNumberFormat="1" applyFont="1" applyFill="1" applyBorder="1" applyAlignment="1">
      <alignment horizontal="left" wrapText="1"/>
    </xf>
    <xf numFmtId="164" fontId="37" fillId="36" borderId="22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 wrapText="1"/>
    </xf>
    <xf numFmtId="175" fontId="2" fillId="0" borderId="13" xfId="0" applyNumberFormat="1" applyFont="1" applyBorder="1" applyAlignment="1" applyProtection="1">
      <alignment horizontal="left" wrapText="1"/>
      <protection/>
    </xf>
    <xf numFmtId="49" fontId="43" fillId="0" borderId="13" xfId="0" applyNumberFormat="1" applyFont="1" applyBorder="1" applyAlignment="1" applyProtection="1">
      <alignment horizontal="left" wrapText="1"/>
      <protection/>
    </xf>
    <xf numFmtId="0" fontId="37" fillId="36" borderId="21" xfId="0" applyFont="1" applyFill="1" applyBorder="1" applyAlignment="1">
      <alignment horizontal="left" wrapText="1"/>
    </xf>
    <xf numFmtId="175" fontId="2" fillId="0" borderId="12" xfId="0" applyNumberFormat="1" applyFont="1" applyBorder="1" applyAlignment="1" applyProtection="1">
      <alignment horizontal="left" wrapText="1"/>
      <protection/>
    </xf>
    <xf numFmtId="49" fontId="43" fillId="0" borderId="12" xfId="0" applyNumberFormat="1" applyFont="1" applyBorder="1" applyAlignment="1" applyProtection="1">
      <alignment horizontal="left" wrapText="1"/>
      <protection/>
    </xf>
    <xf numFmtId="49" fontId="2" fillId="33" borderId="13" xfId="0" applyNumberFormat="1" applyFont="1" applyFill="1" applyBorder="1" applyAlignment="1">
      <alignment horizontal="left" wrapText="1"/>
    </xf>
    <xf numFmtId="164" fontId="37" fillId="33" borderId="13" xfId="0" applyNumberFormat="1" applyFont="1" applyFill="1" applyBorder="1" applyAlignment="1">
      <alignment horizontal="right"/>
    </xf>
    <xf numFmtId="175" fontId="44" fillId="33" borderId="12" xfId="0" applyNumberFormat="1" applyFont="1" applyFill="1" applyBorder="1" applyAlignment="1" applyProtection="1">
      <alignment horizontal="left" wrapText="1"/>
      <protection/>
    </xf>
    <xf numFmtId="164" fontId="37" fillId="33" borderId="12" xfId="0" applyNumberFormat="1" applyFont="1" applyFill="1" applyBorder="1" applyAlignment="1">
      <alignment horizontal="right"/>
    </xf>
    <xf numFmtId="49" fontId="37" fillId="36" borderId="21" xfId="0" applyNumberFormat="1" applyFont="1" applyFill="1" applyBorder="1" applyAlignment="1">
      <alignment horizontal="left" wrapText="1"/>
    </xf>
    <xf numFmtId="49" fontId="44" fillId="33" borderId="20" xfId="0" applyNumberFormat="1" applyFont="1" applyFill="1" applyBorder="1" applyAlignment="1" applyProtection="1">
      <alignment horizontal="left" wrapText="1"/>
      <protection/>
    </xf>
    <xf numFmtId="49" fontId="43" fillId="33" borderId="20" xfId="0" applyNumberFormat="1" applyFont="1" applyFill="1" applyBorder="1" applyAlignment="1" applyProtection="1">
      <alignment horizontal="left" wrapText="1"/>
      <protection/>
    </xf>
    <xf numFmtId="164" fontId="2" fillId="33" borderId="20" xfId="0" applyNumberFormat="1" applyFont="1" applyFill="1" applyBorder="1" applyAlignment="1">
      <alignment horizontal="right"/>
    </xf>
    <xf numFmtId="175" fontId="44" fillId="33" borderId="13" xfId="0" applyNumberFormat="1" applyFont="1" applyFill="1" applyBorder="1" applyAlignment="1" applyProtection="1">
      <alignment horizontal="left" wrapText="1"/>
      <protection/>
    </xf>
    <xf numFmtId="164" fontId="2" fillId="33" borderId="13" xfId="0" applyNumberFormat="1" applyFont="1" applyFill="1" applyBorder="1" applyAlignment="1" applyProtection="1">
      <alignment horizontal="right" wrapText="1"/>
      <protection/>
    </xf>
    <xf numFmtId="49" fontId="2" fillId="33" borderId="12" xfId="0" applyNumberFormat="1" applyFont="1" applyFill="1" applyBorder="1" applyAlignment="1">
      <alignment wrapText="1"/>
    </xf>
    <xf numFmtId="164" fontId="15" fillId="33" borderId="12" xfId="0" applyNumberFormat="1" applyFont="1" applyFill="1" applyBorder="1" applyAlignment="1">
      <alignment horizontal="right"/>
    </xf>
    <xf numFmtId="0" fontId="15" fillId="35" borderId="21" xfId="0" applyFont="1" applyFill="1" applyBorder="1" applyAlignment="1">
      <alignment horizontal="left" wrapText="1"/>
    </xf>
    <xf numFmtId="164" fontId="15" fillId="35" borderId="22" xfId="0" applyNumberFormat="1" applyFont="1" applyFill="1" applyBorder="1" applyAlignment="1">
      <alignment horizontal="right"/>
    </xf>
    <xf numFmtId="164" fontId="15" fillId="35" borderId="2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6" fillId="33" borderId="12" xfId="0" applyNumberFormat="1" applyFont="1" applyFill="1" applyBorder="1" applyAlignment="1">
      <alignment vertical="top"/>
    </xf>
    <xf numFmtId="49" fontId="16" fillId="33" borderId="13" xfId="0" applyNumberFormat="1" applyFont="1" applyFill="1" applyBorder="1" applyAlignment="1">
      <alignment vertical="top"/>
    </xf>
    <xf numFmtId="0" fontId="31" fillId="0" borderId="12" xfId="0" applyFont="1" applyBorder="1" applyAlignment="1">
      <alignment horizontal="justify" vertical="top" wrapText="1"/>
    </xf>
    <xf numFmtId="0" fontId="31" fillId="0" borderId="13" xfId="0" applyFont="1" applyBorder="1" applyAlignment="1">
      <alignment horizontal="justify" vertical="top" wrapText="1"/>
    </xf>
    <xf numFmtId="169" fontId="14" fillId="33" borderId="12" xfId="0" applyNumberFormat="1" applyFont="1" applyFill="1" applyBorder="1" applyAlignment="1">
      <alignment horizontal="center" vertical="center" wrapText="1"/>
    </xf>
    <xf numFmtId="169" fontId="14" fillId="33" borderId="20" xfId="0" applyNumberFormat="1" applyFont="1" applyFill="1" applyBorder="1" applyAlignment="1">
      <alignment horizontal="center" vertical="center" wrapText="1"/>
    </xf>
    <xf numFmtId="169" fontId="14" fillId="33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14" fillId="33" borderId="12" xfId="0" applyNumberFormat="1" applyFont="1" applyFill="1" applyBorder="1" applyAlignment="1">
      <alignment vertical="top"/>
    </xf>
    <xf numFmtId="49" fontId="14" fillId="33" borderId="13" xfId="0" applyNumberFormat="1" applyFont="1" applyFill="1" applyBorder="1" applyAlignment="1">
      <alignment vertical="top"/>
    </xf>
    <xf numFmtId="164" fontId="33" fillId="0" borderId="12" xfId="0" applyNumberFormat="1" applyFont="1" applyBorder="1" applyAlignment="1">
      <alignment vertical="top"/>
    </xf>
    <xf numFmtId="164" fontId="33" fillId="0" borderId="13" xfId="0" applyNumberFormat="1" applyFont="1" applyBorder="1" applyAlignment="1">
      <alignment vertical="top"/>
    </xf>
    <xf numFmtId="0" fontId="33" fillId="0" borderId="12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top" wrapText="1"/>
    </xf>
    <xf numFmtId="0" fontId="36" fillId="0" borderId="13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275" t="s">
        <v>1064</v>
      </c>
      <c r="B1" s="275"/>
      <c r="C1" s="275"/>
      <c r="D1" s="275"/>
      <c r="E1" s="275"/>
      <c r="F1" s="275"/>
    </row>
    <row r="2" spans="1:6" ht="12.75">
      <c r="A2" s="275" t="s">
        <v>63</v>
      </c>
      <c r="B2" s="275"/>
      <c r="C2" s="275"/>
      <c r="D2" s="275"/>
      <c r="E2" s="275"/>
      <c r="F2" s="275"/>
    </row>
    <row r="3" spans="1:6" ht="12.75">
      <c r="A3" s="275" t="s">
        <v>140</v>
      </c>
      <c r="B3" s="275"/>
      <c r="C3" s="275"/>
      <c r="D3" s="275"/>
      <c r="E3" s="275"/>
      <c r="F3" s="275"/>
    </row>
    <row r="5" spans="1:6" ht="12.75">
      <c r="A5" s="275" t="s">
        <v>1064</v>
      </c>
      <c r="B5" s="275"/>
      <c r="C5" s="275"/>
      <c r="D5" s="275"/>
      <c r="E5" s="275"/>
      <c r="F5" s="275"/>
    </row>
    <row r="6" spans="1:6" ht="12.75">
      <c r="A6" s="275" t="s">
        <v>63</v>
      </c>
      <c r="B6" s="275"/>
      <c r="C6" s="275"/>
      <c r="D6" s="275"/>
      <c r="E6" s="275"/>
      <c r="F6" s="275"/>
    </row>
    <row r="7" spans="1:6" ht="12.75">
      <c r="A7" s="275" t="s">
        <v>376</v>
      </c>
      <c r="B7" s="275"/>
      <c r="C7" s="275"/>
      <c r="D7" s="275"/>
      <c r="E7" s="275"/>
      <c r="F7" s="275"/>
    </row>
    <row r="8" ht="12.75">
      <c r="B8" s="1"/>
    </row>
    <row r="9" spans="1:6" ht="15.75">
      <c r="A9" s="276" t="s">
        <v>1</v>
      </c>
      <c r="B9" s="276"/>
      <c r="C9" s="276"/>
      <c r="D9" s="276"/>
      <c r="E9" s="276"/>
      <c r="F9" s="276"/>
    </row>
    <row r="10" spans="1:6" ht="15.75">
      <c r="A10" s="276" t="s">
        <v>2</v>
      </c>
      <c r="B10" s="276"/>
      <c r="C10" s="276"/>
      <c r="D10" s="276"/>
      <c r="E10" s="276"/>
      <c r="F10" s="276"/>
    </row>
    <row r="11" spans="1:6" ht="15.75">
      <c r="A11" s="65"/>
      <c r="B11" s="65"/>
      <c r="C11" s="65"/>
      <c r="D11" s="65"/>
      <c r="E11" s="65"/>
      <c r="F11" s="65"/>
    </row>
    <row r="12" spans="2:6" ht="14.25" customHeight="1">
      <c r="B12" s="5"/>
      <c r="D12" s="4"/>
      <c r="F12" s="4" t="s">
        <v>534</v>
      </c>
    </row>
    <row r="13" spans="1:6" ht="15">
      <c r="A13" s="277" t="s">
        <v>187</v>
      </c>
      <c r="B13" s="277" t="s">
        <v>155</v>
      </c>
      <c r="C13" s="279" t="s">
        <v>541</v>
      </c>
      <c r="D13" s="280" t="s">
        <v>535</v>
      </c>
      <c r="E13" s="280"/>
      <c r="F13" s="280"/>
    </row>
    <row r="14" spans="1:6" ht="57" customHeight="1">
      <c r="A14" s="278"/>
      <c r="B14" s="278"/>
      <c r="C14" s="279"/>
      <c r="D14" s="67" t="s">
        <v>275</v>
      </c>
      <c r="E14" s="67" t="s">
        <v>276</v>
      </c>
      <c r="F14" s="67" t="s">
        <v>277</v>
      </c>
    </row>
    <row r="15" spans="1:6" ht="26.25">
      <c r="A15" s="6">
        <v>1</v>
      </c>
      <c r="B15" s="13" t="s">
        <v>1059</v>
      </c>
      <c r="C15" s="6" t="s">
        <v>1060</v>
      </c>
      <c r="D15" s="15">
        <f>D16-D18</f>
        <v>0</v>
      </c>
      <c r="E15" s="15">
        <f>E16-E18</f>
        <v>0</v>
      </c>
      <c r="F15" s="15">
        <f>F16-F18</f>
        <v>0</v>
      </c>
    </row>
    <row r="16" spans="1:6" s="9" customFormat="1" ht="26.25">
      <c r="A16" s="6">
        <f aca="true" t="shared" si="0" ref="A16:A35">A15+1</f>
        <v>2</v>
      </c>
      <c r="B16" s="14" t="s">
        <v>270</v>
      </c>
      <c r="C16" s="8" t="s">
        <v>271</v>
      </c>
      <c r="D16" s="16">
        <f>D17</f>
        <v>25000</v>
      </c>
      <c r="E16" s="16">
        <f>E17</f>
        <v>30000</v>
      </c>
      <c r="F16" s="16">
        <f>F17</f>
        <v>35000</v>
      </c>
    </row>
    <row r="17" spans="1:6" s="9" customFormat="1" ht="39">
      <c r="A17" s="6">
        <f t="shared" si="0"/>
        <v>3</v>
      </c>
      <c r="B17" s="14" t="s">
        <v>272</v>
      </c>
      <c r="C17" s="8" t="s">
        <v>382</v>
      </c>
      <c r="D17" s="16">
        <v>25000</v>
      </c>
      <c r="E17" s="16">
        <v>30000</v>
      </c>
      <c r="F17" s="16">
        <v>35000</v>
      </c>
    </row>
    <row r="18" spans="1:6" ht="39">
      <c r="A18" s="6">
        <f t="shared" si="0"/>
        <v>4</v>
      </c>
      <c r="B18" s="13" t="s">
        <v>1061</v>
      </c>
      <c r="C18" s="6" t="s">
        <v>1062</v>
      </c>
      <c r="D18" s="15">
        <f>D19</f>
        <v>25000</v>
      </c>
      <c r="E18" s="15">
        <f>E19</f>
        <v>30000</v>
      </c>
      <c r="F18" s="15">
        <f>F19</f>
        <v>35000</v>
      </c>
    </row>
    <row r="19" spans="1:6" ht="42" customHeight="1">
      <c r="A19" s="6">
        <f t="shared" si="0"/>
        <v>5</v>
      </c>
      <c r="B19" s="13" t="s">
        <v>251</v>
      </c>
      <c r="C19" s="6" t="s">
        <v>383</v>
      </c>
      <c r="D19" s="15">
        <v>25000</v>
      </c>
      <c r="E19" s="15">
        <v>30000</v>
      </c>
      <c r="F19" s="15">
        <v>35000</v>
      </c>
    </row>
    <row r="20" spans="1:6" ht="26.25">
      <c r="A20" s="6">
        <f t="shared" si="0"/>
        <v>6</v>
      </c>
      <c r="B20" s="13" t="s">
        <v>252</v>
      </c>
      <c r="C20" s="6" t="s">
        <v>253</v>
      </c>
      <c r="D20" s="15">
        <f>D21+D25</f>
        <v>18033.5</v>
      </c>
      <c r="E20" s="15">
        <f>E21+E25</f>
        <v>2006.1000000000931</v>
      </c>
      <c r="F20" s="15">
        <f>F21+F25</f>
        <v>1692.5</v>
      </c>
    </row>
    <row r="21" spans="1:6" ht="15">
      <c r="A21" s="6">
        <f t="shared" si="0"/>
        <v>7</v>
      </c>
      <c r="B21" s="13" t="s">
        <v>254</v>
      </c>
      <c r="C21" s="6" t="s">
        <v>255</v>
      </c>
      <c r="D21" s="15">
        <f>D22</f>
        <v>-868366</v>
      </c>
      <c r="E21" s="15">
        <f aca="true" t="shared" si="1" ref="E21:F23">E22</f>
        <v>-823275.2</v>
      </c>
      <c r="F21" s="15">
        <f t="shared" si="1"/>
        <v>-827627.6</v>
      </c>
    </row>
    <row r="22" spans="1:6" ht="15">
      <c r="A22" s="6">
        <f t="shared" si="0"/>
        <v>8</v>
      </c>
      <c r="B22" s="13" t="s">
        <v>256</v>
      </c>
      <c r="C22" s="6" t="s">
        <v>257</v>
      </c>
      <c r="D22" s="15">
        <f>D23</f>
        <v>-868366</v>
      </c>
      <c r="E22" s="15">
        <f t="shared" si="1"/>
        <v>-823275.2</v>
      </c>
      <c r="F22" s="15">
        <f t="shared" si="1"/>
        <v>-827627.6</v>
      </c>
    </row>
    <row r="23" spans="1:6" ht="15">
      <c r="A23" s="6">
        <f t="shared" si="0"/>
        <v>9</v>
      </c>
      <c r="B23" s="13" t="s">
        <v>258</v>
      </c>
      <c r="C23" s="6" t="s">
        <v>259</v>
      </c>
      <c r="D23" s="15">
        <f>D24</f>
        <v>-868366</v>
      </c>
      <c r="E23" s="15">
        <f t="shared" si="1"/>
        <v>-823275.2</v>
      </c>
      <c r="F23" s="15">
        <f t="shared" si="1"/>
        <v>-827627.6</v>
      </c>
    </row>
    <row r="24" spans="1:6" ht="26.25">
      <c r="A24" s="6">
        <f t="shared" si="0"/>
        <v>10</v>
      </c>
      <c r="B24" s="13" t="s">
        <v>260</v>
      </c>
      <c r="C24" s="6" t="s">
        <v>261</v>
      </c>
      <c r="D24" s="15">
        <v>-868366</v>
      </c>
      <c r="E24" s="15">
        <v>-823275.2</v>
      </c>
      <c r="F24" s="15">
        <v>-827627.6</v>
      </c>
    </row>
    <row r="25" spans="1:6" ht="15">
      <c r="A25" s="6">
        <f t="shared" si="0"/>
        <v>11</v>
      </c>
      <c r="B25" s="13" t="s">
        <v>262</v>
      </c>
      <c r="C25" s="6" t="s">
        <v>263</v>
      </c>
      <c r="D25" s="15">
        <f>D26</f>
        <v>886399.5</v>
      </c>
      <c r="E25" s="15">
        <f aca="true" t="shared" si="2" ref="E25:F27">E26</f>
        <v>825281.3</v>
      </c>
      <c r="F25" s="15">
        <f t="shared" si="2"/>
        <v>829320.1</v>
      </c>
    </row>
    <row r="26" spans="1:6" ht="15">
      <c r="A26" s="6">
        <f t="shared" si="0"/>
        <v>12</v>
      </c>
      <c r="B26" s="13" t="s">
        <v>264</v>
      </c>
      <c r="C26" s="6" t="s">
        <v>265</v>
      </c>
      <c r="D26" s="15">
        <f>D27</f>
        <v>886399.5</v>
      </c>
      <c r="E26" s="15">
        <f t="shared" si="2"/>
        <v>825281.3</v>
      </c>
      <c r="F26" s="15">
        <f t="shared" si="2"/>
        <v>829320.1</v>
      </c>
    </row>
    <row r="27" spans="1:6" ht="15">
      <c r="A27" s="6">
        <f t="shared" si="0"/>
        <v>13</v>
      </c>
      <c r="B27" s="13" t="s">
        <v>266</v>
      </c>
      <c r="C27" s="6" t="s">
        <v>267</v>
      </c>
      <c r="D27" s="15">
        <f>D28</f>
        <v>886399.5</v>
      </c>
      <c r="E27" s="15">
        <f t="shared" si="2"/>
        <v>825281.3</v>
      </c>
      <c r="F27" s="15">
        <f t="shared" si="2"/>
        <v>829320.1</v>
      </c>
    </row>
    <row r="28" spans="1:6" ht="26.25">
      <c r="A28" s="6">
        <f t="shared" si="0"/>
        <v>14</v>
      </c>
      <c r="B28" s="13" t="s">
        <v>268</v>
      </c>
      <c r="C28" s="6" t="s">
        <v>269</v>
      </c>
      <c r="D28" s="15">
        <v>886399.5</v>
      </c>
      <c r="E28" s="15">
        <v>825281.3</v>
      </c>
      <c r="F28" s="15">
        <v>829320.1</v>
      </c>
    </row>
    <row r="29" spans="1:6" ht="26.25">
      <c r="A29" s="6">
        <f t="shared" si="0"/>
        <v>15</v>
      </c>
      <c r="B29" s="13" t="s">
        <v>158</v>
      </c>
      <c r="C29" s="6" t="s">
        <v>157</v>
      </c>
      <c r="D29" s="15">
        <f>D30-D33</f>
        <v>0</v>
      </c>
      <c r="E29" s="15">
        <f>E30-E33</f>
        <v>0</v>
      </c>
      <c r="F29" s="15">
        <f>F30-F33</f>
        <v>0</v>
      </c>
    </row>
    <row r="30" spans="1:6" ht="25.5">
      <c r="A30" s="6">
        <f t="shared" si="0"/>
        <v>16</v>
      </c>
      <c r="B30" s="13" t="s">
        <v>111</v>
      </c>
      <c r="C30" s="6" t="s">
        <v>112</v>
      </c>
      <c r="D30" s="50">
        <f aca="true" t="shared" si="3" ref="D30:F31">D31</f>
        <v>10000</v>
      </c>
      <c r="E30" s="50">
        <f t="shared" si="3"/>
        <v>10000</v>
      </c>
      <c r="F30" s="50">
        <f t="shared" si="3"/>
        <v>10000</v>
      </c>
    </row>
    <row r="31" spans="1:6" ht="38.25">
      <c r="A31" s="6">
        <f t="shared" si="0"/>
        <v>17</v>
      </c>
      <c r="B31" s="13" t="s">
        <v>229</v>
      </c>
      <c r="C31" s="6" t="s">
        <v>231</v>
      </c>
      <c r="D31" s="50">
        <f t="shared" si="3"/>
        <v>10000</v>
      </c>
      <c r="E31" s="50">
        <f t="shared" si="3"/>
        <v>10000</v>
      </c>
      <c r="F31" s="50">
        <f t="shared" si="3"/>
        <v>10000</v>
      </c>
    </row>
    <row r="32" spans="1:6" ht="51">
      <c r="A32" s="6">
        <f t="shared" si="0"/>
        <v>18</v>
      </c>
      <c r="B32" s="13" t="s">
        <v>230</v>
      </c>
      <c r="C32" s="6" t="s">
        <v>248</v>
      </c>
      <c r="D32" s="50">
        <v>10000</v>
      </c>
      <c r="E32" s="50">
        <v>10000</v>
      </c>
      <c r="F32" s="50">
        <v>10000</v>
      </c>
    </row>
    <row r="33" spans="1:6" ht="25.5">
      <c r="A33" s="6">
        <f t="shared" si="0"/>
        <v>19</v>
      </c>
      <c r="B33" s="13" t="s">
        <v>247</v>
      </c>
      <c r="C33" s="6" t="s">
        <v>249</v>
      </c>
      <c r="D33" s="50">
        <f aca="true" t="shared" si="4" ref="D33:F34">D34</f>
        <v>10000</v>
      </c>
      <c r="E33" s="50">
        <f t="shared" si="4"/>
        <v>10000</v>
      </c>
      <c r="F33" s="50">
        <f t="shared" si="4"/>
        <v>10000</v>
      </c>
    </row>
    <row r="34" spans="1:6" ht="38.25">
      <c r="A34" s="6">
        <f t="shared" si="0"/>
        <v>20</v>
      </c>
      <c r="B34" s="13" t="s">
        <v>232</v>
      </c>
      <c r="C34" s="6" t="s">
        <v>245</v>
      </c>
      <c r="D34" s="50">
        <f t="shared" si="4"/>
        <v>10000</v>
      </c>
      <c r="E34" s="50">
        <f t="shared" si="4"/>
        <v>10000</v>
      </c>
      <c r="F34" s="50">
        <f t="shared" si="4"/>
        <v>10000</v>
      </c>
    </row>
    <row r="35" spans="1:6" ht="38.25">
      <c r="A35" s="6">
        <f t="shared" si="0"/>
        <v>21</v>
      </c>
      <c r="B35" s="13" t="s">
        <v>244</v>
      </c>
      <c r="C35" s="6" t="s">
        <v>246</v>
      </c>
      <c r="D35" s="50">
        <v>10000</v>
      </c>
      <c r="E35" s="50">
        <v>10000</v>
      </c>
      <c r="F35" s="50">
        <v>10000</v>
      </c>
    </row>
    <row r="36" spans="1:6" ht="12.75" customHeight="1">
      <c r="A36" s="57">
        <v>22</v>
      </c>
      <c r="B36" s="58" t="s">
        <v>156</v>
      </c>
      <c r="C36" s="49"/>
      <c r="D36" s="51">
        <f>D15+D20+D29</f>
        <v>18033.5</v>
      </c>
      <c r="E36" s="51">
        <f>E15+E20+E29</f>
        <v>2006.1000000000931</v>
      </c>
      <c r="F36" s="51">
        <f>F15+F20+F29</f>
        <v>1692.5</v>
      </c>
    </row>
  </sheetData>
  <sheetProtection/>
  <mergeCells count="12">
    <mergeCell ref="A13:A14"/>
    <mergeCell ref="B13:B14"/>
    <mergeCell ref="C13:C14"/>
    <mergeCell ref="D13:F13"/>
    <mergeCell ref="A1:F1"/>
    <mergeCell ref="A2:F2"/>
    <mergeCell ref="A3:F3"/>
    <mergeCell ref="A10:F10"/>
    <mergeCell ref="A5:F5"/>
    <mergeCell ref="A6:F6"/>
    <mergeCell ref="A7:F7"/>
    <mergeCell ref="A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00"/>
  </sheetPr>
  <dimension ref="A1:D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325" t="s">
        <v>384</v>
      </c>
      <c r="B1" s="325"/>
      <c r="C1" s="325"/>
    </row>
    <row r="2" spans="1:3" ht="12.75">
      <c r="A2" s="275" t="s">
        <v>250</v>
      </c>
      <c r="B2" s="275"/>
      <c r="C2" s="275"/>
    </row>
    <row r="3" spans="1:3" ht="12.75">
      <c r="A3" s="275" t="s">
        <v>146</v>
      </c>
      <c r="B3" s="275"/>
      <c r="C3" s="275"/>
    </row>
    <row r="5" spans="1:3" ht="12.75">
      <c r="A5" s="275" t="s">
        <v>285</v>
      </c>
      <c r="B5" s="275"/>
      <c r="C5" s="275"/>
    </row>
    <row r="6" spans="1:3" ht="12.75">
      <c r="A6" s="275" t="s">
        <v>250</v>
      </c>
      <c r="B6" s="275"/>
      <c r="C6" s="275"/>
    </row>
    <row r="7" spans="1:3" ht="12.75">
      <c r="A7" s="275" t="s">
        <v>381</v>
      </c>
      <c r="B7" s="275"/>
      <c r="C7" s="275"/>
    </row>
    <row r="9" spans="2:3" ht="12.75">
      <c r="B9" s="1"/>
      <c r="C9" s="1"/>
    </row>
    <row r="10" spans="1:4" ht="16.5">
      <c r="A10" s="331" t="s">
        <v>280</v>
      </c>
      <c r="B10" s="331"/>
      <c r="C10" s="331"/>
      <c r="D10" s="12"/>
    </row>
    <row r="11" spans="1:4" ht="16.5">
      <c r="A11" s="331" t="s">
        <v>282</v>
      </c>
      <c r="B11" s="331"/>
      <c r="C11" s="331"/>
      <c r="D11" s="12"/>
    </row>
    <row r="12" spans="1:4" ht="16.5">
      <c r="A12" s="331" t="s">
        <v>283</v>
      </c>
      <c r="B12" s="331"/>
      <c r="C12" s="331"/>
      <c r="D12" s="12"/>
    </row>
    <row r="13" spans="1:4" ht="16.5">
      <c r="A13" s="331" t="s">
        <v>284</v>
      </c>
      <c r="B13" s="331"/>
      <c r="C13" s="331"/>
      <c r="D13" s="12"/>
    </row>
    <row r="14" spans="1:4" ht="16.5">
      <c r="A14" s="331"/>
      <c r="B14" s="331"/>
      <c r="C14" s="331"/>
      <c r="D14" s="12"/>
    </row>
    <row r="15" spans="1:4" ht="16.5">
      <c r="A15" s="331"/>
      <c r="B15" s="331"/>
      <c r="C15" s="331"/>
      <c r="D15" s="12"/>
    </row>
    <row r="16" spans="2:3" ht="12.75">
      <c r="B16" s="1"/>
      <c r="C16" s="4" t="s">
        <v>534</v>
      </c>
    </row>
    <row r="17" spans="2:3" ht="12.75">
      <c r="B17" s="1"/>
      <c r="C17" s="4"/>
    </row>
    <row r="18" spans="1:3" ht="12.75">
      <c r="A18" s="332" t="s">
        <v>1065</v>
      </c>
      <c r="B18" s="280" t="s">
        <v>225</v>
      </c>
      <c r="C18" s="280" t="s">
        <v>342</v>
      </c>
    </row>
    <row r="19" spans="1:3" ht="12.75">
      <c r="A19" s="332"/>
      <c r="B19" s="280"/>
      <c r="C19" s="280"/>
    </row>
    <row r="20" spans="1:3" ht="18.75">
      <c r="A20" s="2">
        <v>1</v>
      </c>
      <c r="B20" s="2" t="s">
        <v>1067</v>
      </c>
      <c r="C20" s="59">
        <v>140</v>
      </c>
    </row>
    <row r="21" spans="1:3" ht="18.75">
      <c r="A21" s="2">
        <v>2</v>
      </c>
      <c r="B21" s="2" t="s">
        <v>1069</v>
      </c>
      <c r="C21" s="59">
        <v>100</v>
      </c>
    </row>
    <row r="22" spans="1:3" ht="18.75">
      <c r="A22" s="2">
        <v>3</v>
      </c>
      <c r="B22" s="2" t="s">
        <v>1071</v>
      </c>
      <c r="C22" s="59">
        <v>150</v>
      </c>
    </row>
    <row r="23" spans="1:3" ht="18.75">
      <c r="A23" s="2">
        <v>4</v>
      </c>
      <c r="B23" s="2" t="s">
        <v>1072</v>
      </c>
      <c r="C23" s="59">
        <v>40</v>
      </c>
    </row>
    <row r="24" spans="1:3" ht="18.75">
      <c r="A24" s="2">
        <v>5</v>
      </c>
      <c r="B24" s="2" t="s">
        <v>533</v>
      </c>
      <c r="C24" s="59">
        <v>200</v>
      </c>
    </row>
    <row r="25" spans="1:3" ht="18.75">
      <c r="A25" s="2"/>
      <c r="B25" s="2" t="s">
        <v>1066</v>
      </c>
      <c r="C25" s="53">
        <f>C20+C21+C22+C23+C24</f>
        <v>630</v>
      </c>
    </row>
  </sheetData>
  <sheetProtection/>
  <mergeCells count="15">
    <mergeCell ref="A13:C13"/>
    <mergeCell ref="A18:A19"/>
    <mergeCell ref="B18:B19"/>
    <mergeCell ref="C18:C19"/>
    <mergeCell ref="A14:C14"/>
    <mergeCell ref="A15:C15"/>
    <mergeCell ref="A1:C1"/>
    <mergeCell ref="A2:C2"/>
    <mergeCell ref="A3:C3"/>
    <mergeCell ref="A11:C11"/>
    <mergeCell ref="A12:C12"/>
    <mergeCell ref="A5:C5"/>
    <mergeCell ref="A6:C6"/>
    <mergeCell ref="A7:C7"/>
    <mergeCell ref="A10:C10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3300"/>
  </sheetPr>
  <dimension ref="A1:C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0.75390625" style="0" customWidth="1"/>
    <col min="3" max="3" width="16.625" style="0" customWidth="1"/>
  </cols>
  <sheetData>
    <row r="1" spans="1:3" ht="12.75">
      <c r="A1" s="325" t="s">
        <v>1088</v>
      </c>
      <c r="B1" s="325"/>
      <c r="C1" s="325"/>
    </row>
    <row r="2" spans="1:3" ht="12.75">
      <c r="A2" s="275" t="s">
        <v>243</v>
      </c>
      <c r="B2" s="275"/>
      <c r="C2" s="275"/>
    </row>
    <row r="3" spans="1:3" ht="12.75">
      <c r="A3" s="275" t="s">
        <v>147</v>
      </c>
      <c r="B3" s="275"/>
      <c r="C3" s="275"/>
    </row>
    <row r="5" spans="1:3" ht="12.75">
      <c r="A5" s="275" t="s">
        <v>388</v>
      </c>
      <c r="B5" s="275"/>
      <c r="C5" s="275"/>
    </row>
    <row r="6" spans="1:3" ht="12.75">
      <c r="A6" s="275" t="s">
        <v>243</v>
      </c>
      <c r="B6" s="275"/>
      <c r="C6" s="275"/>
    </row>
    <row r="7" spans="1:3" ht="12.75">
      <c r="A7" s="275" t="s">
        <v>380</v>
      </c>
      <c r="B7" s="275"/>
      <c r="C7" s="275"/>
    </row>
    <row r="8" spans="2:3" ht="12.75">
      <c r="B8" s="1"/>
      <c r="C8" s="1"/>
    </row>
    <row r="9" spans="1:3" ht="16.5">
      <c r="A9" s="331" t="s">
        <v>280</v>
      </c>
      <c r="B9" s="331"/>
      <c r="C9" s="331"/>
    </row>
    <row r="10" spans="1:3" ht="16.5">
      <c r="A10" s="331" t="s">
        <v>389</v>
      </c>
      <c r="B10" s="331"/>
      <c r="C10" s="331"/>
    </row>
    <row r="11" spans="1:3" ht="16.5">
      <c r="A11" s="331" t="s">
        <v>390</v>
      </c>
      <c r="B11" s="331"/>
      <c r="C11" s="331"/>
    </row>
    <row r="12" spans="1:3" ht="16.5">
      <c r="A12" s="331" t="s">
        <v>391</v>
      </c>
      <c r="B12" s="331"/>
      <c r="C12" s="331"/>
    </row>
    <row r="13" spans="1:3" ht="16.5">
      <c r="A13" s="331" t="s">
        <v>392</v>
      </c>
      <c r="B13" s="331"/>
      <c r="C13" s="331"/>
    </row>
    <row r="14" spans="1:3" ht="18.75">
      <c r="A14" s="11"/>
      <c r="B14" s="11"/>
      <c r="C14" s="11"/>
    </row>
    <row r="15" spans="2:3" ht="12.75">
      <c r="B15" s="1"/>
      <c r="C15" s="4" t="s">
        <v>412</v>
      </c>
    </row>
    <row r="16" spans="2:3" ht="12.75">
      <c r="B16" s="1"/>
      <c r="C16" s="4"/>
    </row>
    <row r="17" spans="1:3" ht="15" customHeight="1">
      <c r="A17" s="332" t="s">
        <v>1065</v>
      </c>
      <c r="B17" s="280" t="s">
        <v>226</v>
      </c>
      <c r="C17" s="339" t="s">
        <v>342</v>
      </c>
    </row>
    <row r="18" spans="1:3" ht="12.75" customHeight="1">
      <c r="A18" s="332"/>
      <c r="B18" s="280"/>
      <c r="C18" s="340"/>
    </row>
    <row r="19" spans="1:3" ht="12.75" customHeight="1">
      <c r="A19" s="332"/>
      <c r="B19" s="280"/>
      <c r="C19" s="341"/>
    </row>
    <row r="20" spans="1:3" ht="18.75">
      <c r="A20" s="2">
        <v>1</v>
      </c>
      <c r="B20" s="2" t="s">
        <v>1067</v>
      </c>
      <c r="C20" s="55">
        <v>52</v>
      </c>
    </row>
    <row r="21" spans="1:3" ht="18.75">
      <c r="A21" s="2">
        <v>2</v>
      </c>
      <c r="B21" s="2" t="s">
        <v>1068</v>
      </c>
      <c r="C21" s="3">
        <v>277</v>
      </c>
    </row>
    <row r="22" spans="1:3" ht="18.75">
      <c r="A22" s="2">
        <v>3</v>
      </c>
      <c r="B22" s="2" t="s">
        <v>1069</v>
      </c>
      <c r="C22" s="3">
        <v>113.9</v>
      </c>
    </row>
    <row r="23" spans="1:3" ht="18.75">
      <c r="A23" s="2">
        <v>4</v>
      </c>
      <c r="B23" s="2" t="s">
        <v>1070</v>
      </c>
      <c r="C23" s="3">
        <v>333.7</v>
      </c>
    </row>
    <row r="24" spans="1:3" ht="18.75">
      <c r="A24" s="2">
        <v>5</v>
      </c>
      <c r="B24" s="2" t="s">
        <v>1072</v>
      </c>
      <c r="C24" s="3">
        <v>198.7</v>
      </c>
    </row>
    <row r="25" spans="1:3" ht="18.75">
      <c r="A25" s="2">
        <v>6</v>
      </c>
      <c r="B25" s="2" t="s">
        <v>1073</v>
      </c>
      <c r="C25" s="3">
        <v>118.3</v>
      </c>
    </row>
    <row r="26" spans="1:3" ht="18.75">
      <c r="A26" s="2">
        <v>7</v>
      </c>
      <c r="B26" s="2" t="s">
        <v>531</v>
      </c>
      <c r="C26" s="3">
        <v>15.6</v>
      </c>
    </row>
    <row r="27" spans="1:3" ht="18.75">
      <c r="A27" s="2">
        <v>8</v>
      </c>
      <c r="B27" s="2" t="s">
        <v>532</v>
      </c>
      <c r="C27" s="3">
        <v>162.6</v>
      </c>
    </row>
    <row r="28" spans="1:3" ht="18.75">
      <c r="A28" s="2">
        <v>9</v>
      </c>
      <c r="B28" s="2" t="s">
        <v>533</v>
      </c>
      <c r="C28" s="3">
        <v>64.3</v>
      </c>
    </row>
    <row r="29" spans="1:3" ht="18.75">
      <c r="A29" s="2"/>
      <c r="B29" s="2" t="s">
        <v>1066</v>
      </c>
      <c r="C29" s="3">
        <f>C20+C24+C27+C23+C22+C25+C26+C28+C21</f>
        <v>1336.1</v>
      </c>
    </row>
  </sheetData>
  <sheetProtection/>
  <mergeCells count="14">
    <mergeCell ref="A6:C6"/>
    <mergeCell ref="A7:C7"/>
    <mergeCell ref="A12:C12"/>
    <mergeCell ref="A13:C13"/>
    <mergeCell ref="A1:C1"/>
    <mergeCell ref="A2:C2"/>
    <mergeCell ref="A3:C3"/>
    <mergeCell ref="A5:C5"/>
    <mergeCell ref="C17:C19"/>
    <mergeCell ref="A9:C9"/>
    <mergeCell ref="A10:C10"/>
    <mergeCell ref="A17:A19"/>
    <mergeCell ref="B17:B19"/>
    <mergeCell ref="A11:C11"/>
  </mergeCell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65.00390625" style="0" customWidth="1"/>
    <col min="3" max="3" width="16.625" style="0" customWidth="1"/>
  </cols>
  <sheetData>
    <row r="1" spans="1:3" ht="12.75">
      <c r="A1" s="275" t="s">
        <v>1089</v>
      </c>
      <c r="B1" s="275"/>
      <c r="C1" s="275"/>
    </row>
    <row r="2" spans="1:3" ht="12.75">
      <c r="A2" s="275" t="s">
        <v>243</v>
      </c>
      <c r="B2" s="275"/>
      <c r="C2" s="275"/>
    </row>
    <row r="3" spans="1:3" ht="12.75">
      <c r="A3" s="275" t="s">
        <v>148</v>
      </c>
      <c r="B3" s="275"/>
      <c r="C3" s="275"/>
    </row>
    <row r="5" spans="1:3" ht="12.75">
      <c r="A5" s="275" t="s">
        <v>1082</v>
      </c>
      <c r="B5" s="275"/>
      <c r="C5" s="275"/>
    </row>
    <row r="6" spans="1:3" ht="12.75">
      <c r="A6" s="275" t="s">
        <v>243</v>
      </c>
      <c r="B6" s="275"/>
      <c r="C6" s="275"/>
    </row>
    <row r="7" spans="1:3" ht="12.75">
      <c r="A7" s="275" t="s">
        <v>380</v>
      </c>
      <c r="B7" s="275"/>
      <c r="C7" s="275"/>
    </row>
    <row r="8" spans="1:3" ht="12.75">
      <c r="A8" s="4"/>
      <c r="B8" s="4"/>
      <c r="C8" s="4"/>
    </row>
    <row r="9" spans="2:3" ht="12.75">
      <c r="B9" s="1"/>
      <c r="C9" s="1"/>
    </row>
    <row r="10" spans="1:3" ht="16.5">
      <c r="A10" s="331" t="s">
        <v>280</v>
      </c>
      <c r="B10" s="331"/>
      <c r="C10" s="331"/>
    </row>
    <row r="11" spans="1:3" ht="16.5">
      <c r="A11" s="331" t="s">
        <v>1083</v>
      </c>
      <c r="B11" s="331"/>
      <c r="C11" s="331"/>
    </row>
    <row r="12" spans="1:3" ht="16.5">
      <c r="A12" s="331" t="s">
        <v>1084</v>
      </c>
      <c r="B12" s="331"/>
      <c r="C12" s="331"/>
    </row>
    <row r="13" spans="1:3" ht="16.5">
      <c r="A13" s="331" t="s">
        <v>284</v>
      </c>
      <c r="B13" s="331"/>
      <c r="C13" s="331"/>
    </row>
    <row r="14" spans="1:3" ht="16.5">
      <c r="A14" s="331"/>
      <c r="B14" s="331"/>
      <c r="C14" s="331"/>
    </row>
    <row r="15" spans="2:3" ht="12.75">
      <c r="B15" s="1"/>
      <c r="C15" s="4" t="s">
        <v>412</v>
      </c>
    </row>
    <row r="16" spans="2:3" ht="12.75">
      <c r="B16" s="1"/>
      <c r="C16" s="4"/>
    </row>
    <row r="17" spans="1:3" ht="15" customHeight="1">
      <c r="A17" s="332" t="s">
        <v>1065</v>
      </c>
      <c r="B17" s="280" t="s">
        <v>226</v>
      </c>
      <c r="C17" s="339" t="s">
        <v>342</v>
      </c>
    </row>
    <row r="18" spans="1:3" ht="12.75" customHeight="1">
      <c r="A18" s="332"/>
      <c r="B18" s="280"/>
      <c r="C18" s="340"/>
    </row>
    <row r="19" spans="1:3" ht="12.75" customHeight="1">
      <c r="A19" s="332"/>
      <c r="B19" s="280"/>
      <c r="C19" s="341"/>
    </row>
    <row r="20" spans="1:3" ht="18.75">
      <c r="A20" s="2">
        <v>1</v>
      </c>
      <c r="B20" s="2" t="s">
        <v>533</v>
      </c>
      <c r="C20" s="3">
        <v>80.4</v>
      </c>
    </row>
    <row r="21" spans="1:3" ht="18.75">
      <c r="A21" s="2"/>
      <c r="B21" s="2" t="s">
        <v>1066</v>
      </c>
      <c r="C21" s="3">
        <f>C20</f>
        <v>80.4</v>
      </c>
    </row>
  </sheetData>
  <sheetProtection/>
  <mergeCells count="14">
    <mergeCell ref="A10:C10"/>
    <mergeCell ref="A11:C11"/>
    <mergeCell ref="A1:C1"/>
    <mergeCell ref="A2:C2"/>
    <mergeCell ref="A3:C3"/>
    <mergeCell ref="A5:C5"/>
    <mergeCell ref="A6:C6"/>
    <mergeCell ref="A7:C7"/>
    <mergeCell ref="A13:C13"/>
    <mergeCell ref="A12:C12"/>
    <mergeCell ref="A14:C14"/>
    <mergeCell ref="A17:A19"/>
    <mergeCell ref="B17:B19"/>
    <mergeCell ref="C17:C19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</sheetPr>
  <dimension ref="A1:C2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62.875" style="0" customWidth="1"/>
    <col min="3" max="3" width="16.625" style="0" customWidth="1"/>
  </cols>
  <sheetData>
    <row r="1" spans="1:3" ht="12.75">
      <c r="A1" s="275" t="s">
        <v>410</v>
      </c>
      <c r="B1" s="275"/>
      <c r="C1" s="275"/>
    </row>
    <row r="2" spans="1:3" ht="12.75">
      <c r="A2" s="275" t="s">
        <v>243</v>
      </c>
      <c r="B2" s="275"/>
      <c r="C2" s="275"/>
    </row>
    <row r="3" spans="1:3" ht="12.75">
      <c r="A3" s="275" t="s">
        <v>149</v>
      </c>
      <c r="B3" s="275"/>
      <c r="C3" s="275"/>
    </row>
    <row r="5" spans="1:3" ht="12.75">
      <c r="A5" s="275" t="s">
        <v>1090</v>
      </c>
      <c r="B5" s="275"/>
      <c r="C5" s="275"/>
    </row>
    <row r="6" spans="1:3" ht="12.75">
      <c r="A6" s="275" t="s">
        <v>243</v>
      </c>
      <c r="B6" s="275"/>
      <c r="C6" s="275"/>
    </row>
    <row r="7" spans="1:3" ht="12.75">
      <c r="A7" s="275" t="s">
        <v>380</v>
      </c>
      <c r="B7" s="275"/>
      <c r="C7" s="275"/>
    </row>
    <row r="8" spans="1:3" ht="12.75">
      <c r="A8" s="4"/>
      <c r="B8" s="4"/>
      <c r="C8" s="4"/>
    </row>
    <row r="9" spans="2:3" ht="12.75">
      <c r="B9" s="1"/>
      <c r="C9" s="1"/>
    </row>
    <row r="10" spans="1:3" ht="16.5">
      <c r="A10" s="331" t="s">
        <v>280</v>
      </c>
      <c r="B10" s="331"/>
      <c r="C10" s="331"/>
    </row>
    <row r="11" spans="1:3" ht="16.5">
      <c r="A11" s="331" t="s">
        <v>1085</v>
      </c>
      <c r="B11" s="331"/>
      <c r="C11" s="331"/>
    </row>
    <row r="12" spans="1:3" ht="16.5">
      <c r="A12" s="331" t="s">
        <v>1086</v>
      </c>
      <c r="B12" s="331"/>
      <c r="C12" s="331"/>
    </row>
    <row r="13" spans="1:3" ht="16.5">
      <c r="A13" s="331"/>
      <c r="B13" s="331"/>
      <c r="C13" s="331"/>
    </row>
    <row r="14" spans="2:3" ht="12.75">
      <c r="B14" s="1"/>
      <c r="C14" s="4" t="s">
        <v>412</v>
      </c>
    </row>
    <row r="15" spans="2:3" ht="12.75">
      <c r="B15" s="1"/>
      <c r="C15" s="4"/>
    </row>
    <row r="16" spans="1:3" ht="15" customHeight="1">
      <c r="A16" s="332" t="s">
        <v>1065</v>
      </c>
      <c r="B16" s="280" t="s">
        <v>226</v>
      </c>
      <c r="C16" s="339" t="s">
        <v>342</v>
      </c>
    </row>
    <row r="17" spans="1:3" ht="12.75" customHeight="1">
      <c r="A17" s="332"/>
      <c r="B17" s="280"/>
      <c r="C17" s="340"/>
    </row>
    <row r="18" spans="1:3" ht="12.75" customHeight="1">
      <c r="A18" s="332"/>
      <c r="B18" s="280"/>
      <c r="C18" s="341"/>
    </row>
    <row r="19" spans="1:3" ht="18.75">
      <c r="A19" s="2">
        <v>1</v>
      </c>
      <c r="B19" s="2" t="s">
        <v>1068</v>
      </c>
      <c r="C19" s="3">
        <v>75.4</v>
      </c>
    </row>
    <row r="20" spans="1:3" ht="18.75">
      <c r="A20" s="2">
        <f>A19+1</f>
        <v>2</v>
      </c>
      <c r="B20" s="2" t="s">
        <v>1070</v>
      </c>
      <c r="C20" s="3">
        <v>81.5</v>
      </c>
    </row>
    <row r="21" spans="1:3" ht="18.75">
      <c r="A21" s="2">
        <f aca="true" t="shared" si="0" ref="A21:A26">A20+1</f>
        <v>3</v>
      </c>
      <c r="B21" s="2" t="s">
        <v>1071</v>
      </c>
      <c r="C21" s="3">
        <v>77.5</v>
      </c>
    </row>
    <row r="22" spans="1:3" ht="18.75">
      <c r="A22" s="2">
        <f t="shared" si="0"/>
        <v>4</v>
      </c>
      <c r="B22" s="2" t="s">
        <v>1072</v>
      </c>
      <c r="C22" s="3">
        <v>76.9</v>
      </c>
    </row>
    <row r="23" spans="1:3" ht="18.75">
      <c r="A23" s="2">
        <f t="shared" si="0"/>
        <v>5</v>
      </c>
      <c r="B23" s="2" t="s">
        <v>1073</v>
      </c>
      <c r="C23" s="3">
        <v>81.9</v>
      </c>
    </row>
    <row r="24" spans="1:3" ht="18.75">
      <c r="A24" s="2">
        <f t="shared" si="0"/>
        <v>6</v>
      </c>
      <c r="B24" s="2" t="s">
        <v>531</v>
      </c>
      <c r="C24" s="3">
        <v>81</v>
      </c>
    </row>
    <row r="25" spans="1:3" ht="18.75">
      <c r="A25" s="2">
        <f t="shared" si="0"/>
        <v>7</v>
      </c>
      <c r="B25" s="2" t="s">
        <v>532</v>
      </c>
      <c r="C25" s="3">
        <v>77.2</v>
      </c>
    </row>
    <row r="26" spans="1:3" ht="18.75">
      <c r="A26" s="2">
        <f t="shared" si="0"/>
        <v>8</v>
      </c>
      <c r="B26" s="2" t="s">
        <v>533</v>
      </c>
      <c r="C26" s="3">
        <v>98.6</v>
      </c>
    </row>
    <row r="27" spans="1:3" ht="18.75">
      <c r="A27" s="2"/>
      <c r="B27" s="2" t="s">
        <v>1066</v>
      </c>
      <c r="C27" s="3">
        <f>C19+C20+C21+C22+C23+C24+C25+C26</f>
        <v>650.0000000000001</v>
      </c>
    </row>
  </sheetData>
  <sheetProtection/>
  <mergeCells count="13">
    <mergeCell ref="A11:C11"/>
    <mergeCell ref="A12:C12"/>
    <mergeCell ref="A13:C13"/>
    <mergeCell ref="A1:C1"/>
    <mergeCell ref="A2:C2"/>
    <mergeCell ref="A3:C3"/>
    <mergeCell ref="A5:C5"/>
    <mergeCell ref="A16:A18"/>
    <mergeCell ref="B16:B18"/>
    <mergeCell ref="C16:C18"/>
    <mergeCell ref="A6:C6"/>
    <mergeCell ref="A7:C7"/>
    <mergeCell ref="A10:C10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6.625" style="0" customWidth="1"/>
  </cols>
  <sheetData>
    <row r="1" spans="1:3" ht="12.75">
      <c r="A1" s="325" t="s">
        <v>387</v>
      </c>
      <c r="B1" s="325"/>
      <c r="C1" s="325"/>
    </row>
    <row r="2" spans="1:3" ht="12.75">
      <c r="A2" s="275" t="s">
        <v>243</v>
      </c>
      <c r="B2" s="275"/>
      <c r="C2" s="275"/>
    </row>
    <row r="3" spans="1:3" ht="12.75">
      <c r="A3" s="275" t="s">
        <v>150</v>
      </c>
      <c r="B3" s="275"/>
      <c r="C3" s="275"/>
    </row>
    <row r="5" spans="1:3" ht="12.75">
      <c r="A5" s="275" t="s">
        <v>1091</v>
      </c>
      <c r="B5" s="275"/>
      <c r="C5" s="275"/>
    </row>
    <row r="6" spans="1:3" ht="12.75">
      <c r="A6" s="275" t="s">
        <v>243</v>
      </c>
      <c r="B6" s="275"/>
      <c r="C6" s="275"/>
    </row>
    <row r="7" spans="1:3" ht="12.75">
      <c r="A7" s="275" t="s">
        <v>380</v>
      </c>
      <c r="B7" s="275"/>
      <c r="C7" s="275"/>
    </row>
    <row r="8" spans="2:3" ht="12.75">
      <c r="B8" s="1"/>
      <c r="C8" s="1"/>
    </row>
    <row r="9" spans="1:3" ht="16.5">
      <c r="A9" s="331" t="s">
        <v>280</v>
      </c>
      <c r="B9" s="331"/>
      <c r="C9" s="331"/>
    </row>
    <row r="10" spans="1:3" ht="16.5">
      <c r="A10" s="331" t="s">
        <v>1080</v>
      </c>
      <c r="B10" s="331"/>
      <c r="C10" s="331"/>
    </row>
    <row r="11" spans="1:3" ht="16.5">
      <c r="A11" s="331" t="s">
        <v>1081</v>
      </c>
      <c r="B11" s="331"/>
      <c r="C11" s="331"/>
    </row>
    <row r="12" spans="1:3" ht="16.5">
      <c r="A12" s="331"/>
      <c r="B12" s="331"/>
      <c r="C12" s="331"/>
    </row>
    <row r="13" spans="2:3" ht="12.75">
      <c r="B13" s="1"/>
      <c r="C13" s="4" t="s">
        <v>412</v>
      </c>
    </row>
    <row r="14" spans="2:3" ht="12.75">
      <c r="B14" s="1"/>
      <c r="C14" s="4"/>
    </row>
    <row r="15" spans="1:3" ht="15" customHeight="1">
      <c r="A15" s="332" t="s">
        <v>1065</v>
      </c>
      <c r="B15" s="280" t="s">
        <v>226</v>
      </c>
      <c r="C15" s="339" t="s">
        <v>342</v>
      </c>
    </row>
    <row r="16" spans="1:3" ht="12.75" customHeight="1">
      <c r="A16" s="332"/>
      <c r="B16" s="280"/>
      <c r="C16" s="340"/>
    </row>
    <row r="17" spans="1:3" ht="12.75" customHeight="1">
      <c r="A17" s="332"/>
      <c r="B17" s="280"/>
      <c r="C17" s="341"/>
    </row>
    <row r="18" spans="1:3" ht="18.75">
      <c r="A18" s="2">
        <v>1</v>
      </c>
      <c r="B18" s="2" t="s">
        <v>531</v>
      </c>
      <c r="C18" s="3">
        <v>622</v>
      </c>
    </row>
    <row r="19" spans="1:3" ht="18.75">
      <c r="A19" s="2"/>
      <c r="B19" s="2" t="s">
        <v>1066</v>
      </c>
      <c r="C19" s="3">
        <f>C18</f>
        <v>622</v>
      </c>
    </row>
  </sheetData>
  <sheetProtection/>
  <mergeCells count="13">
    <mergeCell ref="A1:C1"/>
    <mergeCell ref="A2:C2"/>
    <mergeCell ref="A3:C3"/>
    <mergeCell ref="A5:C5"/>
    <mergeCell ref="A7:C7"/>
    <mergeCell ref="A15:A17"/>
    <mergeCell ref="B15:B17"/>
    <mergeCell ref="C15:C17"/>
    <mergeCell ref="A6:C6"/>
    <mergeCell ref="A9:C9"/>
    <mergeCell ref="A10:C10"/>
    <mergeCell ref="A11:C11"/>
    <mergeCell ref="A12:C1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0066"/>
  </sheetPr>
  <dimension ref="A1:U124"/>
  <sheetViews>
    <sheetView zoomScalePageLayoutView="0" workbookViewId="0" topLeftCell="A62">
      <selection activeCell="G138" sqref="G138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8.625" style="0" customWidth="1"/>
    <col min="4" max="4" width="2.625" style="0" customWidth="1"/>
    <col min="5" max="5" width="5.00390625" style="0" customWidth="1"/>
    <col min="6" max="6" width="4.125" style="0" customWidth="1"/>
    <col min="7" max="7" width="61.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00390625" style="0" customWidth="1"/>
    <col min="14" max="17" width="10.75390625" style="0" hidden="1" customWidth="1"/>
    <col min="18" max="18" width="10.875" style="0" customWidth="1"/>
    <col min="19" max="19" width="10.125" style="0" customWidth="1"/>
    <col min="20" max="27" width="18.125" style="0" customWidth="1"/>
  </cols>
  <sheetData>
    <row r="1" spans="2:13" ht="12.75">
      <c r="B1" s="1"/>
      <c r="C1" s="1"/>
      <c r="D1" s="1"/>
      <c r="E1" s="1"/>
      <c r="F1" s="1"/>
      <c r="G1" s="18"/>
      <c r="H1" s="18"/>
      <c r="I1" s="18"/>
      <c r="J1" s="18"/>
      <c r="K1" s="18"/>
      <c r="L1" s="18"/>
      <c r="M1" s="18"/>
    </row>
    <row r="2" spans="1:19" ht="15.75">
      <c r="A2" s="276" t="s">
        <v>407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15.75">
      <c r="A3" s="276" t="s">
        <v>408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ht="15.75">
      <c r="A4" s="276" t="s">
        <v>409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2:19" ht="12.75">
      <c r="B5" s="1"/>
      <c r="C5" s="1"/>
      <c r="D5" s="1"/>
      <c r="E5" s="1"/>
      <c r="F5" s="1"/>
      <c r="G5" s="20"/>
      <c r="H5" s="1"/>
      <c r="I5" s="1"/>
      <c r="J5" s="1"/>
      <c r="K5" s="1"/>
      <c r="L5" s="1"/>
      <c r="M5" s="4"/>
      <c r="S5" s="4" t="s">
        <v>412</v>
      </c>
    </row>
    <row r="6" spans="2:17" ht="12.75" hidden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v>368015840</v>
      </c>
      <c r="N6" s="23">
        <v>87257549</v>
      </c>
      <c r="O6" s="23">
        <v>107437640</v>
      </c>
      <c r="P6" s="23">
        <v>71233650</v>
      </c>
      <c r="Q6" s="23">
        <v>102087001</v>
      </c>
    </row>
    <row r="7" spans="1:19" ht="12.75" customHeight="1">
      <c r="A7" s="288" t="s">
        <v>1063</v>
      </c>
      <c r="B7" s="291" t="s">
        <v>536</v>
      </c>
      <c r="C7" s="292"/>
      <c r="D7" s="292"/>
      <c r="E7" s="292"/>
      <c r="F7" s="293"/>
      <c r="G7" s="353" t="s">
        <v>5</v>
      </c>
      <c r="H7" s="24"/>
      <c r="I7" s="24"/>
      <c r="J7" s="24"/>
      <c r="K7" s="24"/>
      <c r="L7" s="24"/>
      <c r="M7" s="356" t="s">
        <v>602</v>
      </c>
      <c r="N7" s="342" t="s">
        <v>405</v>
      </c>
      <c r="O7" s="350" t="s">
        <v>406</v>
      </c>
      <c r="P7" s="103"/>
      <c r="Q7" s="103"/>
      <c r="R7" s="342" t="s">
        <v>603</v>
      </c>
      <c r="S7" s="350" t="s">
        <v>406</v>
      </c>
    </row>
    <row r="8" spans="1:19" ht="12.75">
      <c r="A8" s="289"/>
      <c r="B8" s="294"/>
      <c r="C8" s="295"/>
      <c r="D8" s="295"/>
      <c r="E8" s="295"/>
      <c r="F8" s="296"/>
      <c r="G8" s="354"/>
      <c r="H8" s="24"/>
      <c r="I8" s="24"/>
      <c r="J8" s="24"/>
      <c r="K8" s="24"/>
      <c r="L8" s="24"/>
      <c r="M8" s="357"/>
      <c r="N8" s="343"/>
      <c r="O8" s="351"/>
      <c r="P8" s="103"/>
      <c r="Q8" s="103"/>
      <c r="R8" s="343"/>
      <c r="S8" s="351"/>
    </row>
    <row r="9" spans="1:19" ht="12.75">
      <c r="A9" s="290"/>
      <c r="B9" s="297"/>
      <c r="C9" s="298"/>
      <c r="D9" s="298"/>
      <c r="E9" s="298"/>
      <c r="F9" s="299"/>
      <c r="G9" s="355"/>
      <c r="H9" s="24"/>
      <c r="I9" s="24"/>
      <c r="J9" s="24"/>
      <c r="K9" s="24"/>
      <c r="L9" s="24"/>
      <c r="M9" s="358"/>
      <c r="N9" s="344"/>
      <c r="O9" s="352"/>
      <c r="P9" s="103"/>
      <c r="Q9" s="103"/>
      <c r="R9" s="344"/>
      <c r="S9" s="352"/>
    </row>
    <row r="10" spans="1:19" ht="12.75">
      <c r="A10" s="6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4">
        <v>7</v>
      </c>
      <c r="H10" s="88"/>
      <c r="I10" s="88"/>
      <c r="J10" s="88"/>
      <c r="K10" s="88"/>
      <c r="L10" s="88"/>
      <c r="M10" s="66">
        <v>8</v>
      </c>
      <c r="N10" s="89"/>
      <c r="O10" s="89"/>
      <c r="P10" s="89"/>
      <c r="Q10" s="89"/>
      <c r="R10" s="104">
        <v>9</v>
      </c>
      <c r="S10" s="104">
        <v>10</v>
      </c>
    </row>
    <row r="11" spans="1:19" ht="19.5" customHeight="1">
      <c r="A11" s="155">
        <v>1</v>
      </c>
      <c r="B11" s="25" t="s">
        <v>6</v>
      </c>
      <c r="C11" s="25" t="s">
        <v>7</v>
      </c>
      <c r="D11" s="26" t="s">
        <v>8</v>
      </c>
      <c r="E11" s="25" t="s">
        <v>9</v>
      </c>
      <c r="F11" s="25" t="s">
        <v>6</v>
      </c>
      <c r="G11" s="27" t="s">
        <v>10</v>
      </c>
      <c r="H11" s="28" t="s">
        <v>11</v>
      </c>
      <c r="I11" s="28" t="s">
        <v>7</v>
      </c>
      <c r="J11" s="28" t="s">
        <v>11</v>
      </c>
      <c r="K11" s="28" t="s">
        <v>11</v>
      </c>
      <c r="L11" s="28" t="s">
        <v>11</v>
      </c>
      <c r="M11" s="39">
        <v>237132.2</v>
      </c>
      <c r="N11" s="42">
        <v>7939739</v>
      </c>
      <c r="O11" s="42">
        <v>8802950</v>
      </c>
      <c r="P11" s="42">
        <v>13097030</v>
      </c>
      <c r="Q11" s="42">
        <v>13653881</v>
      </c>
      <c r="R11" s="39">
        <f>R12+R21+R34+R40+R46+R50+R56+R32+R74</f>
        <v>237132.19999999998</v>
      </c>
      <c r="S11" s="39">
        <v>0</v>
      </c>
    </row>
    <row r="12" spans="1:19" ht="12.75">
      <c r="A12" s="155">
        <f>A11+1</f>
        <v>2</v>
      </c>
      <c r="B12" s="25" t="s">
        <v>12</v>
      </c>
      <c r="C12" s="25" t="s">
        <v>13</v>
      </c>
      <c r="D12" s="25" t="s">
        <v>8</v>
      </c>
      <c r="E12" s="25" t="s">
        <v>9</v>
      </c>
      <c r="F12" s="25" t="s">
        <v>6</v>
      </c>
      <c r="G12" s="33" t="s">
        <v>14</v>
      </c>
      <c r="H12" s="25" t="s">
        <v>11</v>
      </c>
      <c r="I12" s="25" t="s">
        <v>13</v>
      </c>
      <c r="J12" s="25" t="s">
        <v>11</v>
      </c>
      <c r="K12" s="25" t="s">
        <v>11</v>
      </c>
      <c r="L12" s="25" t="s">
        <v>11</v>
      </c>
      <c r="M12" s="32">
        <f>M13+M16</f>
        <v>219972.3</v>
      </c>
      <c r="N12" s="30">
        <v>6524739</v>
      </c>
      <c r="O12" s="30">
        <v>6314400</v>
      </c>
      <c r="P12" s="30">
        <v>10662030</v>
      </c>
      <c r="Q12" s="30">
        <v>10660531</v>
      </c>
      <c r="R12" s="32">
        <f>R13+R16</f>
        <v>211828.3</v>
      </c>
      <c r="S12" s="32">
        <f>S13+S16</f>
        <v>-8144</v>
      </c>
    </row>
    <row r="13" spans="1:19" ht="12.75">
      <c r="A13" s="155">
        <f aca="true" t="shared" si="0" ref="A13:A76">A12+1</f>
        <v>3</v>
      </c>
      <c r="B13" s="25" t="s">
        <v>12</v>
      </c>
      <c r="C13" s="25" t="s">
        <v>15</v>
      </c>
      <c r="D13" s="25" t="s">
        <v>8</v>
      </c>
      <c r="E13" s="25" t="s">
        <v>9</v>
      </c>
      <c r="F13" s="25" t="s">
        <v>16</v>
      </c>
      <c r="G13" s="33" t="s">
        <v>17</v>
      </c>
      <c r="H13" s="25" t="s">
        <v>11</v>
      </c>
      <c r="I13" s="25" t="s">
        <v>15</v>
      </c>
      <c r="J13" s="25" t="s">
        <v>11</v>
      </c>
      <c r="K13" s="25" t="s">
        <v>11</v>
      </c>
      <c r="L13" s="25" t="s">
        <v>11</v>
      </c>
      <c r="M13" s="32">
        <f>M14</f>
        <v>24922</v>
      </c>
      <c r="N13" s="30">
        <v>76000</v>
      </c>
      <c r="O13" s="30">
        <v>105000</v>
      </c>
      <c r="P13" s="30">
        <v>105000</v>
      </c>
      <c r="Q13" s="30">
        <v>105000</v>
      </c>
      <c r="R13" s="32">
        <f>R14</f>
        <v>16778</v>
      </c>
      <c r="S13" s="32">
        <f>S14</f>
        <v>-8144</v>
      </c>
    </row>
    <row r="14" spans="1:19" ht="24.75" customHeight="1">
      <c r="A14" s="155">
        <f t="shared" si="0"/>
        <v>4</v>
      </c>
      <c r="B14" s="25" t="s">
        <v>12</v>
      </c>
      <c r="C14" s="25" t="s">
        <v>18</v>
      </c>
      <c r="D14" s="25" t="s">
        <v>8</v>
      </c>
      <c r="E14" s="25" t="s">
        <v>9</v>
      </c>
      <c r="F14" s="25" t="s">
        <v>16</v>
      </c>
      <c r="G14" s="33" t="s">
        <v>19</v>
      </c>
      <c r="H14" s="25" t="s">
        <v>11</v>
      </c>
      <c r="I14" s="25" t="s">
        <v>18</v>
      </c>
      <c r="J14" s="25" t="s">
        <v>11</v>
      </c>
      <c r="K14" s="25" t="s">
        <v>11</v>
      </c>
      <c r="L14" s="25" t="s">
        <v>11</v>
      </c>
      <c r="M14" s="32">
        <f>M15</f>
        <v>24922</v>
      </c>
      <c r="N14" s="30">
        <v>76000</v>
      </c>
      <c r="O14" s="30">
        <v>105000</v>
      </c>
      <c r="P14" s="30">
        <v>105000</v>
      </c>
      <c r="Q14" s="30">
        <v>105000</v>
      </c>
      <c r="R14" s="32">
        <f>R15</f>
        <v>16778</v>
      </c>
      <c r="S14" s="32">
        <f>S15</f>
        <v>-8144</v>
      </c>
    </row>
    <row r="15" spans="1:19" ht="24">
      <c r="A15" s="155">
        <f t="shared" si="0"/>
        <v>5</v>
      </c>
      <c r="B15" s="34" t="s">
        <v>12</v>
      </c>
      <c r="C15" s="34" t="s">
        <v>20</v>
      </c>
      <c r="D15" s="34" t="s">
        <v>21</v>
      </c>
      <c r="E15" s="34" t="s">
        <v>9</v>
      </c>
      <c r="F15" s="34" t="s">
        <v>16</v>
      </c>
      <c r="G15" s="35" t="s">
        <v>22</v>
      </c>
      <c r="H15" s="34" t="s">
        <v>12</v>
      </c>
      <c r="I15" s="34" t="s">
        <v>20</v>
      </c>
      <c r="J15" s="34" t="s">
        <v>21</v>
      </c>
      <c r="K15" s="34" t="s">
        <v>9</v>
      </c>
      <c r="L15" s="34" t="s">
        <v>16</v>
      </c>
      <c r="M15" s="36">
        <v>24922</v>
      </c>
      <c r="N15" s="37">
        <v>76000</v>
      </c>
      <c r="O15" s="37">
        <v>105000</v>
      </c>
      <c r="P15" s="37">
        <v>105000</v>
      </c>
      <c r="Q15" s="37">
        <v>105000</v>
      </c>
      <c r="R15" s="36">
        <v>16778</v>
      </c>
      <c r="S15" s="105">
        <f>R15-M15</f>
        <v>-8144</v>
      </c>
    </row>
    <row r="16" spans="1:19" ht="12.75">
      <c r="A16" s="155">
        <f t="shared" si="0"/>
        <v>6</v>
      </c>
      <c r="B16" s="25" t="s">
        <v>12</v>
      </c>
      <c r="C16" s="25" t="s">
        <v>23</v>
      </c>
      <c r="D16" s="25" t="s">
        <v>24</v>
      </c>
      <c r="E16" s="25" t="s">
        <v>9</v>
      </c>
      <c r="F16" s="25" t="s">
        <v>16</v>
      </c>
      <c r="G16" s="33" t="s">
        <v>25</v>
      </c>
      <c r="H16" s="25" t="s">
        <v>11</v>
      </c>
      <c r="I16" s="25" t="s">
        <v>23</v>
      </c>
      <c r="J16" s="25" t="s">
        <v>11</v>
      </c>
      <c r="K16" s="25" t="s">
        <v>11</v>
      </c>
      <c r="L16" s="25" t="s">
        <v>11</v>
      </c>
      <c r="M16" s="32">
        <f>M17+M19+M20</f>
        <v>195050.3</v>
      </c>
      <c r="N16" s="30">
        <v>6448739</v>
      </c>
      <c r="O16" s="30">
        <v>6209400</v>
      </c>
      <c r="P16" s="30">
        <v>10557030</v>
      </c>
      <c r="Q16" s="30">
        <v>10555531</v>
      </c>
      <c r="R16" s="32">
        <f>R17+R19+R20</f>
        <v>195050.3</v>
      </c>
      <c r="S16" s="32">
        <f>S17+S19+S20</f>
        <v>0</v>
      </c>
    </row>
    <row r="17" spans="1:19" ht="49.5" customHeight="1">
      <c r="A17" s="155">
        <f t="shared" si="0"/>
        <v>7</v>
      </c>
      <c r="B17" s="34" t="s">
        <v>12</v>
      </c>
      <c r="C17" s="34" t="s">
        <v>747</v>
      </c>
      <c r="D17" s="34" t="s">
        <v>24</v>
      </c>
      <c r="E17" s="34" t="s">
        <v>9</v>
      </c>
      <c r="F17" s="34" t="s">
        <v>16</v>
      </c>
      <c r="G17" s="61" t="s">
        <v>748</v>
      </c>
      <c r="H17" s="25" t="s">
        <v>11</v>
      </c>
      <c r="I17" s="25" t="s">
        <v>26</v>
      </c>
      <c r="J17" s="25" t="s">
        <v>11</v>
      </c>
      <c r="K17" s="25" t="s">
        <v>11</v>
      </c>
      <c r="L17" s="25" t="s">
        <v>11</v>
      </c>
      <c r="M17" s="36">
        <v>195050.3</v>
      </c>
      <c r="N17" s="37">
        <v>6448239</v>
      </c>
      <c r="O17" s="37">
        <v>6207900</v>
      </c>
      <c r="P17" s="37">
        <v>10555530</v>
      </c>
      <c r="Q17" s="37">
        <v>10555031</v>
      </c>
      <c r="R17" s="36">
        <v>195050.3</v>
      </c>
      <c r="S17" s="105">
        <f>R17-M17</f>
        <v>0</v>
      </c>
    </row>
    <row r="18" spans="1:19" ht="78" customHeight="1">
      <c r="A18" s="155">
        <v>8</v>
      </c>
      <c r="B18" s="34" t="s">
        <v>12</v>
      </c>
      <c r="C18" s="34" t="s">
        <v>26</v>
      </c>
      <c r="D18" s="34" t="s">
        <v>24</v>
      </c>
      <c r="E18" s="34" t="s">
        <v>9</v>
      </c>
      <c r="F18" s="34" t="s">
        <v>16</v>
      </c>
      <c r="G18" s="61" t="s">
        <v>749</v>
      </c>
      <c r="H18" s="34" t="s">
        <v>11</v>
      </c>
      <c r="I18" s="34" t="s">
        <v>783</v>
      </c>
      <c r="J18" s="34" t="s">
        <v>11</v>
      </c>
      <c r="K18" s="34" t="s">
        <v>11</v>
      </c>
      <c r="L18" s="34" t="s">
        <v>11</v>
      </c>
      <c r="M18" s="36">
        <v>0</v>
      </c>
      <c r="N18" s="37">
        <v>2000</v>
      </c>
      <c r="O18" s="37">
        <v>7500</v>
      </c>
      <c r="P18" s="37">
        <v>10500</v>
      </c>
      <c r="Q18" s="37">
        <v>10000</v>
      </c>
      <c r="R18" s="36">
        <v>0</v>
      </c>
      <c r="S18" s="105">
        <f>R18-M18</f>
        <v>0</v>
      </c>
    </row>
    <row r="19" spans="1:19" ht="27" customHeight="1">
      <c r="A19" s="155">
        <f t="shared" si="0"/>
        <v>9</v>
      </c>
      <c r="B19" s="34" t="s">
        <v>12</v>
      </c>
      <c r="C19" s="34" t="s">
        <v>784</v>
      </c>
      <c r="D19" s="34" t="s">
        <v>24</v>
      </c>
      <c r="E19" s="34" t="s">
        <v>9</v>
      </c>
      <c r="F19" s="34" t="s">
        <v>16</v>
      </c>
      <c r="G19" s="61" t="s">
        <v>750</v>
      </c>
      <c r="H19" s="34"/>
      <c r="I19" s="34"/>
      <c r="J19" s="34"/>
      <c r="K19" s="34"/>
      <c r="L19" s="34"/>
      <c r="M19" s="36">
        <v>0</v>
      </c>
      <c r="N19" s="37"/>
      <c r="O19" s="37"/>
      <c r="P19" s="37"/>
      <c r="Q19" s="37"/>
      <c r="R19" s="36">
        <v>0</v>
      </c>
      <c r="S19" s="105">
        <f>R19-M19</f>
        <v>0</v>
      </c>
    </row>
    <row r="20" spans="1:19" ht="62.25" customHeight="1">
      <c r="A20" s="155">
        <f t="shared" si="0"/>
        <v>10</v>
      </c>
      <c r="B20" s="34" t="s">
        <v>12</v>
      </c>
      <c r="C20" s="34" t="s">
        <v>785</v>
      </c>
      <c r="D20" s="34" t="s">
        <v>24</v>
      </c>
      <c r="E20" s="34" t="s">
        <v>9</v>
      </c>
      <c r="F20" s="34" t="s">
        <v>16</v>
      </c>
      <c r="G20" s="61" t="s">
        <v>370</v>
      </c>
      <c r="H20" s="34"/>
      <c r="I20" s="34"/>
      <c r="J20" s="34"/>
      <c r="K20" s="34"/>
      <c r="L20" s="34"/>
      <c r="M20" s="36">
        <v>0</v>
      </c>
      <c r="N20" s="37"/>
      <c r="O20" s="37"/>
      <c r="P20" s="37"/>
      <c r="Q20" s="37"/>
      <c r="R20" s="36">
        <v>0</v>
      </c>
      <c r="S20" s="105">
        <f>R20-M20</f>
        <v>0</v>
      </c>
    </row>
    <row r="21" spans="1:19" ht="14.25">
      <c r="A21" s="155">
        <v>11</v>
      </c>
      <c r="B21" s="25" t="s">
        <v>6</v>
      </c>
      <c r="C21" s="25" t="s">
        <v>286</v>
      </c>
      <c r="D21" s="25" t="s">
        <v>8</v>
      </c>
      <c r="E21" s="25" t="s">
        <v>9</v>
      </c>
      <c r="F21" s="25" t="s">
        <v>6</v>
      </c>
      <c r="G21" s="33" t="s">
        <v>287</v>
      </c>
      <c r="H21" s="38" t="s">
        <v>11</v>
      </c>
      <c r="I21" s="38" t="s">
        <v>286</v>
      </c>
      <c r="J21" s="38" t="s">
        <v>11</v>
      </c>
      <c r="K21" s="38" t="s">
        <v>11</v>
      </c>
      <c r="L21" s="38" t="s">
        <v>11</v>
      </c>
      <c r="M21" s="32">
        <f>M22+M25+M30</f>
        <v>2531.7999999999997</v>
      </c>
      <c r="N21" s="30">
        <v>300000</v>
      </c>
      <c r="O21" s="30">
        <v>500000</v>
      </c>
      <c r="P21" s="30">
        <v>500000</v>
      </c>
      <c r="Q21" s="30">
        <v>500000</v>
      </c>
      <c r="R21" s="32">
        <f>R22+R25+R30</f>
        <v>2531.7999999999997</v>
      </c>
      <c r="S21" s="32">
        <f>S22+S25+S30</f>
        <v>0</v>
      </c>
    </row>
    <row r="22" spans="1:19" ht="16.5" customHeight="1">
      <c r="A22" s="155">
        <f t="shared" si="0"/>
        <v>12</v>
      </c>
      <c r="B22" s="25" t="s">
        <v>12</v>
      </c>
      <c r="C22" s="25" t="s">
        <v>288</v>
      </c>
      <c r="D22" s="25" t="s">
        <v>21</v>
      </c>
      <c r="E22" s="25" t="s">
        <v>9</v>
      </c>
      <c r="F22" s="25" t="s">
        <v>16</v>
      </c>
      <c r="G22" s="33" t="s">
        <v>289</v>
      </c>
      <c r="H22" s="25" t="s">
        <v>11</v>
      </c>
      <c r="I22" s="25" t="s">
        <v>288</v>
      </c>
      <c r="J22" s="25" t="s">
        <v>11</v>
      </c>
      <c r="K22" s="25" t="s">
        <v>11</v>
      </c>
      <c r="L22" s="25" t="s">
        <v>11</v>
      </c>
      <c r="M22" s="32">
        <f>M23+M24</f>
        <v>2500</v>
      </c>
      <c r="N22" s="30">
        <v>300000</v>
      </c>
      <c r="O22" s="30">
        <v>500000</v>
      </c>
      <c r="P22" s="30">
        <v>500000</v>
      </c>
      <c r="Q22" s="30">
        <v>500000</v>
      </c>
      <c r="R22" s="32">
        <f>R23+R24</f>
        <v>2500</v>
      </c>
      <c r="S22" s="32">
        <f>S23+S24</f>
        <v>0</v>
      </c>
    </row>
    <row r="23" spans="1:19" ht="16.5" customHeight="1">
      <c r="A23" s="155">
        <f t="shared" si="0"/>
        <v>13</v>
      </c>
      <c r="B23" s="34" t="s">
        <v>12</v>
      </c>
      <c r="C23" s="34" t="s">
        <v>107</v>
      </c>
      <c r="D23" s="34" t="s">
        <v>21</v>
      </c>
      <c r="E23" s="34" t="s">
        <v>9</v>
      </c>
      <c r="F23" s="34" t="s">
        <v>16</v>
      </c>
      <c r="G23" s="35" t="s">
        <v>289</v>
      </c>
      <c r="H23" s="34"/>
      <c r="I23" s="34"/>
      <c r="J23" s="34"/>
      <c r="K23" s="34"/>
      <c r="L23" s="34"/>
      <c r="M23" s="36">
        <v>2500</v>
      </c>
      <c r="N23" s="30"/>
      <c r="O23" s="30"/>
      <c r="P23" s="30"/>
      <c r="Q23" s="30"/>
      <c r="R23" s="36">
        <v>2500</v>
      </c>
      <c r="S23" s="105">
        <f>R23-M23</f>
        <v>0</v>
      </c>
    </row>
    <row r="24" spans="1:19" ht="25.5" customHeight="1">
      <c r="A24" s="155">
        <f t="shared" si="0"/>
        <v>14</v>
      </c>
      <c r="B24" s="34" t="s">
        <v>12</v>
      </c>
      <c r="C24" s="34" t="s">
        <v>108</v>
      </c>
      <c r="D24" s="34" t="s">
        <v>21</v>
      </c>
      <c r="E24" s="34" t="s">
        <v>9</v>
      </c>
      <c r="F24" s="34" t="s">
        <v>16</v>
      </c>
      <c r="G24" s="35" t="s">
        <v>109</v>
      </c>
      <c r="H24" s="34"/>
      <c r="I24" s="34"/>
      <c r="J24" s="34"/>
      <c r="K24" s="34"/>
      <c r="L24" s="34"/>
      <c r="M24" s="36"/>
      <c r="N24" s="30"/>
      <c r="O24" s="30"/>
      <c r="P24" s="30"/>
      <c r="Q24" s="30"/>
      <c r="R24" s="36"/>
      <c r="S24" s="99"/>
    </row>
    <row r="25" spans="1:19" ht="16.5" customHeight="1">
      <c r="A25" s="155">
        <f t="shared" si="0"/>
        <v>15</v>
      </c>
      <c r="B25" s="25" t="s">
        <v>12</v>
      </c>
      <c r="C25" s="25" t="s">
        <v>290</v>
      </c>
      <c r="D25" s="25" t="s">
        <v>24</v>
      </c>
      <c r="E25" s="25" t="s">
        <v>9</v>
      </c>
      <c r="F25" s="25" t="s">
        <v>16</v>
      </c>
      <c r="G25" s="33" t="s">
        <v>291</v>
      </c>
      <c r="H25" s="25"/>
      <c r="I25" s="25"/>
      <c r="J25" s="25"/>
      <c r="K25" s="25"/>
      <c r="L25" s="25"/>
      <c r="M25" s="32">
        <f>M29</f>
        <v>22.2</v>
      </c>
      <c r="N25" s="30"/>
      <c r="O25" s="30"/>
      <c r="P25" s="30"/>
      <c r="Q25" s="30"/>
      <c r="R25" s="32">
        <f>R29</f>
        <v>22.2</v>
      </c>
      <c r="S25" s="32">
        <f>S29</f>
        <v>0</v>
      </c>
    </row>
    <row r="26" spans="1:19" ht="42.75" customHeight="1" hidden="1">
      <c r="A26" s="155">
        <f t="shared" si="0"/>
        <v>16</v>
      </c>
      <c r="B26" s="25" t="s">
        <v>12</v>
      </c>
      <c r="C26" s="25" t="s">
        <v>292</v>
      </c>
      <c r="D26" s="25" t="s">
        <v>8</v>
      </c>
      <c r="E26" s="25" t="s">
        <v>9</v>
      </c>
      <c r="F26" s="25" t="s">
        <v>6</v>
      </c>
      <c r="G26" s="31" t="s">
        <v>293</v>
      </c>
      <c r="H26" s="25" t="s">
        <v>11</v>
      </c>
      <c r="I26" s="25" t="s">
        <v>292</v>
      </c>
      <c r="J26" s="25" t="s">
        <v>11</v>
      </c>
      <c r="K26" s="25" t="s">
        <v>11</v>
      </c>
      <c r="L26" s="25" t="s">
        <v>11</v>
      </c>
      <c r="M26" s="32">
        <f>M27</f>
        <v>0</v>
      </c>
      <c r="N26" s="30">
        <v>0</v>
      </c>
      <c r="O26" s="30">
        <v>10000</v>
      </c>
      <c r="P26" s="30">
        <v>20000</v>
      </c>
      <c r="Q26" s="30">
        <v>20000</v>
      </c>
      <c r="R26" s="32">
        <f>R27</f>
        <v>0</v>
      </c>
      <c r="S26" s="99"/>
    </row>
    <row r="27" spans="1:19" ht="12.75" customHeight="1" hidden="1">
      <c r="A27" s="155">
        <f t="shared" si="0"/>
        <v>17</v>
      </c>
      <c r="B27" s="25" t="s">
        <v>12</v>
      </c>
      <c r="C27" s="25" t="s">
        <v>294</v>
      </c>
      <c r="D27" s="25" t="s">
        <v>8</v>
      </c>
      <c r="E27" s="25" t="s">
        <v>9</v>
      </c>
      <c r="F27" s="25" t="s">
        <v>16</v>
      </c>
      <c r="G27" s="33" t="s">
        <v>295</v>
      </c>
      <c r="H27" s="25" t="s">
        <v>11</v>
      </c>
      <c r="I27" s="25" t="s">
        <v>294</v>
      </c>
      <c r="J27" s="25" t="s">
        <v>11</v>
      </c>
      <c r="K27" s="25" t="s">
        <v>11</v>
      </c>
      <c r="L27" s="25" t="s">
        <v>11</v>
      </c>
      <c r="M27" s="32">
        <f>M28</f>
        <v>0</v>
      </c>
      <c r="N27" s="30">
        <v>0</v>
      </c>
      <c r="O27" s="30">
        <v>10000</v>
      </c>
      <c r="P27" s="30">
        <v>20000</v>
      </c>
      <c r="Q27" s="30">
        <v>20000</v>
      </c>
      <c r="R27" s="32">
        <f>R28</f>
        <v>0</v>
      </c>
      <c r="S27" s="99"/>
    </row>
    <row r="28" spans="1:19" ht="24" customHeight="1" hidden="1">
      <c r="A28" s="155">
        <f t="shared" si="0"/>
        <v>18</v>
      </c>
      <c r="B28" s="25" t="s">
        <v>12</v>
      </c>
      <c r="C28" s="25" t="s">
        <v>296</v>
      </c>
      <c r="D28" s="25" t="s">
        <v>297</v>
      </c>
      <c r="E28" s="25" t="s">
        <v>9</v>
      </c>
      <c r="F28" s="25" t="s">
        <v>16</v>
      </c>
      <c r="G28" s="33" t="s">
        <v>298</v>
      </c>
      <c r="H28" s="25"/>
      <c r="I28" s="25"/>
      <c r="J28" s="25"/>
      <c r="K28" s="25"/>
      <c r="L28" s="25"/>
      <c r="M28" s="32"/>
      <c r="N28" s="37"/>
      <c r="O28" s="37"/>
      <c r="P28" s="37"/>
      <c r="Q28" s="37"/>
      <c r="R28" s="32"/>
      <c r="S28" s="99"/>
    </row>
    <row r="29" spans="1:19" ht="12.75">
      <c r="A29" s="155">
        <f t="shared" si="0"/>
        <v>19</v>
      </c>
      <c r="B29" s="34" t="s">
        <v>12</v>
      </c>
      <c r="C29" s="34" t="s">
        <v>110</v>
      </c>
      <c r="D29" s="34" t="s">
        <v>24</v>
      </c>
      <c r="E29" s="34" t="s">
        <v>9</v>
      </c>
      <c r="F29" s="34" t="s">
        <v>16</v>
      </c>
      <c r="G29" s="35" t="s">
        <v>291</v>
      </c>
      <c r="H29" s="34"/>
      <c r="I29" s="34"/>
      <c r="J29" s="34"/>
      <c r="K29" s="34"/>
      <c r="L29" s="34"/>
      <c r="M29" s="36">
        <v>22.2</v>
      </c>
      <c r="N29" s="37"/>
      <c r="O29" s="37"/>
      <c r="P29" s="37"/>
      <c r="Q29" s="37"/>
      <c r="R29" s="36">
        <v>22.2</v>
      </c>
      <c r="S29" s="105">
        <f>R29-M29</f>
        <v>0</v>
      </c>
    </row>
    <row r="30" spans="1:19" ht="24">
      <c r="A30" s="155">
        <f t="shared" si="0"/>
        <v>20</v>
      </c>
      <c r="B30" s="25" t="s">
        <v>12</v>
      </c>
      <c r="C30" s="25" t="s">
        <v>786</v>
      </c>
      <c r="D30" s="25" t="s">
        <v>21</v>
      </c>
      <c r="E30" s="25" t="s">
        <v>9</v>
      </c>
      <c r="F30" s="25" t="s">
        <v>16</v>
      </c>
      <c r="G30" s="72" t="s">
        <v>371</v>
      </c>
      <c r="H30" s="34"/>
      <c r="I30" s="34"/>
      <c r="J30" s="34"/>
      <c r="K30" s="34"/>
      <c r="L30" s="34"/>
      <c r="M30" s="32">
        <f>M31</f>
        <v>9.6</v>
      </c>
      <c r="N30" s="37"/>
      <c r="O30" s="37"/>
      <c r="P30" s="37"/>
      <c r="Q30" s="37"/>
      <c r="R30" s="32">
        <f>R31</f>
        <v>9.6</v>
      </c>
      <c r="S30" s="32">
        <f>S31</f>
        <v>0</v>
      </c>
    </row>
    <row r="31" spans="1:19" ht="24">
      <c r="A31" s="155">
        <f t="shared" si="0"/>
        <v>21</v>
      </c>
      <c r="B31" s="34" t="s">
        <v>12</v>
      </c>
      <c r="C31" s="73" t="s">
        <v>788</v>
      </c>
      <c r="D31" s="73" t="s">
        <v>21</v>
      </c>
      <c r="E31" s="73" t="s">
        <v>9</v>
      </c>
      <c r="F31" s="73" t="s">
        <v>16</v>
      </c>
      <c r="G31" s="74" t="s">
        <v>787</v>
      </c>
      <c r="H31" s="34"/>
      <c r="I31" s="34"/>
      <c r="J31" s="34"/>
      <c r="K31" s="34"/>
      <c r="L31" s="34"/>
      <c r="M31" s="106">
        <v>9.6</v>
      </c>
      <c r="N31" s="37"/>
      <c r="O31" s="37"/>
      <c r="P31" s="37"/>
      <c r="Q31" s="37"/>
      <c r="R31" s="106">
        <v>9.6</v>
      </c>
      <c r="S31" s="105">
        <f>R31-M31</f>
        <v>0</v>
      </c>
    </row>
    <row r="32" spans="1:19" ht="12.75">
      <c r="A32" s="155">
        <f t="shared" si="0"/>
        <v>22</v>
      </c>
      <c r="B32" s="34" t="s">
        <v>12</v>
      </c>
      <c r="C32" s="34" t="s">
        <v>789</v>
      </c>
      <c r="D32" s="34" t="s">
        <v>24</v>
      </c>
      <c r="E32" s="34" t="s">
        <v>9</v>
      </c>
      <c r="F32" s="34" t="s">
        <v>16</v>
      </c>
      <c r="G32" s="75" t="s">
        <v>790</v>
      </c>
      <c r="H32" s="34"/>
      <c r="I32" s="34"/>
      <c r="J32" s="34"/>
      <c r="K32" s="34"/>
      <c r="L32" s="34"/>
      <c r="M32" s="32">
        <f>M33</f>
        <v>48.2</v>
      </c>
      <c r="N32" s="37"/>
      <c r="O32" s="37"/>
      <c r="P32" s="37"/>
      <c r="Q32" s="37"/>
      <c r="R32" s="32">
        <f>R33</f>
        <v>48.2</v>
      </c>
      <c r="S32" s="32">
        <f>S33</f>
        <v>0</v>
      </c>
    </row>
    <row r="33" spans="1:19" ht="27.75" customHeight="1">
      <c r="A33" s="155">
        <f t="shared" si="0"/>
        <v>23</v>
      </c>
      <c r="B33" s="34" t="s">
        <v>12</v>
      </c>
      <c r="C33" s="34" t="s">
        <v>791</v>
      </c>
      <c r="D33" s="34" t="s">
        <v>24</v>
      </c>
      <c r="E33" s="76" t="s">
        <v>9</v>
      </c>
      <c r="F33" s="76" t="s">
        <v>16</v>
      </c>
      <c r="G33" s="60" t="s">
        <v>792</v>
      </c>
      <c r="H33" s="34"/>
      <c r="I33" s="34"/>
      <c r="J33" s="34"/>
      <c r="K33" s="34"/>
      <c r="L33" s="34"/>
      <c r="M33" s="36">
        <v>48.2</v>
      </c>
      <c r="N33" s="37"/>
      <c r="O33" s="37"/>
      <c r="P33" s="37"/>
      <c r="Q33" s="37"/>
      <c r="R33" s="36">
        <v>48.2</v>
      </c>
      <c r="S33" s="105">
        <f>R33-M33</f>
        <v>0</v>
      </c>
    </row>
    <row r="34" spans="1:19" ht="27" customHeight="1">
      <c r="A34" s="155">
        <f t="shared" si="0"/>
        <v>24</v>
      </c>
      <c r="B34" s="25" t="s">
        <v>6</v>
      </c>
      <c r="C34" s="25" t="s">
        <v>300</v>
      </c>
      <c r="D34" s="25" t="s">
        <v>8</v>
      </c>
      <c r="E34" s="25" t="s">
        <v>9</v>
      </c>
      <c r="F34" s="25" t="s">
        <v>6</v>
      </c>
      <c r="G34" s="33" t="s">
        <v>301</v>
      </c>
      <c r="H34" s="25" t="s">
        <v>11</v>
      </c>
      <c r="I34" s="25" t="s">
        <v>300</v>
      </c>
      <c r="J34" s="25" t="s">
        <v>11</v>
      </c>
      <c r="K34" s="25" t="s">
        <v>11</v>
      </c>
      <c r="L34" s="25" t="s">
        <v>11</v>
      </c>
      <c r="M34" s="32">
        <f>M35</f>
        <v>9585</v>
      </c>
      <c r="N34" s="30">
        <v>105000</v>
      </c>
      <c r="O34" s="30">
        <v>1230250</v>
      </c>
      <c r="P34" s="30">
        <v>1130250</v>
      </c>
      <c r="Q34" s="30">
        <v>1489500</v>
      </c>
      <c r="R34" s="32">
        <f>R35</f>
        <v>9585</v>
      </c>
      <c r="S34" s="107">
        <f aca="true" t="shared" si="1" ref="S34:S45">R34-M34</f>
        <v>0</v>
      </c>
    </row>
    <row r="35" spans="1:19" ht="60" customHeight="1">
      <c r="A35" s="155">
        <f t="shared" si="0"/>
        <v>25</v>
      </c>
      <c r="B35" s="25" t="s">
        <v>886</v>
      </c>
      <c r="C35" s="25" t="s">
        <v>302</v>
      </c>
      <c r="D35" s="25" t="s">
        <v>8</v>
      </c>
      <c r="E35" s="25" t="s">
        <v>9</v>
      </c>
      <c r="F35" s="25" t="s">
        <v>303</v>
      </c>
      <c r="G35" s="33" t="s">
        <v>100</v>
      </c>
      <c r="H35" s="25"/>
      <c r="I35" s="25"/>
      <c r="J35" s="25"/>
      <c r="K35" s="25"/>
      <c r="L35" s="25"/>
      <c r="M35" s="32">
        <f>M36+M38</f>
        <v>9585</v>
      </c>
      <c r="N35" s="30"/>
      <c r="O35" s="30"/>
      <c r="P35" s="30"/>
      <c r="Q35" s="30"/>
      <c r="R35" s="32">
        <f>R36+R38</f>
        <v>9585</v>
      </c>
      <c r="S35" s="107">
        <f t="shared" si="1"/>
        <v>0</v>
      </c>
    </row>
    <row r="36" spans="1:19" ht="39.75" customHeight="1">
      <c r="A36" s="155">
        <f t="shared" si="0"/>
        <v>26</v>
      </c>
      <c r="B36" s="25" t="s">
        <v>886</v>
      </c>
      <c r="C36" s="25" t="s">
        <v>304</v>
      </c>
      <c r="D36" s="25" t="s">
        <v>8</v>
      </c>
      <c r="E36" s="25" t="s">
        <v>9</v>
      </c>
      <c r="F36" s="25" t="s">
        <v>303</v>
      </c>
      <c r="G36" s="33" t="s">
        <v>164</v>
      </c>
      <c r="H36" s="25"/>
      <c r="I36" s="25"/>
      <c r="J36" s="25"/>
      <c r="K36" s="25"/>
      <c r="L36" s="25"/>
      <c r="M36" s="32">
        <f>M37</f>
        <v>8587</v>
      </c>
      <c r="N36" s="30"/>
      <c r="O36" s="30"/>
      <c r="P36" s="30"/>
      <c r="Q36" s="30"/>
      <c r="R36" s="32">
        <f>R37</f>
        <v>8587</v>
      </c>
      <c r="S36" s="107">
        <f t="shared" si="1"/>
        <v>0</v>
      </c>
    </row>
    <row r="37" spans="1:19" ht="52.5" customHeight="1">
      <c r="A37" s="155">
        <f t="shared" si="0"/>
        <v>27</v>
      </c>
      <c r="B37" s="34" t="s">
        <v>886</v>
      </c>
      <c r="C37" s="34" t="s">
        <v>165</v>
      </c>
      <c r="D37" s="34" t="s">
        <v>305</v>
      </c>
      <c r="E37" s="34" t="s">
        <v>9</v>
      </c>
      <c r="F37" s="34" t="s">
        <v>303</v>
      </c>
      <c r="G37" s="35" t="s">
        <v>1053</v>
      </c>
      <c r="H37" s="34" t="s">
        <v>11</v>
      </c>
      <c r="I37" s="34" t="s">
        <v>306</v>
      </c>
      <c r="J37" s="34" t="s">
        <v>11</v>
      </c>
      <c r="K37" s="34" t="s">
        <v>11</v>
      </c>
      <c r="L37" s="34" t="s">
        <v>11</v>
      </c>
      <c r="M37" s="36">
        <v>8587</v>
      </c>
      <c r="N37" s="30">
        <v>0</v>
      </c>
      <c r="O37" s="30">
        <v>1100000</v>
      </c>
      <c r="P37" s="30">
        <v>1000000</v>
      </c>
      <c r="Q37" s="30">
        <v>1336000</v>
      </c>
      <c r="R37" s="36">
        <v>8587</v>
      </c>
      <c r="S37" s="105">
        <f t="shared" si="1"/>
        <v>0</v>
      </c>
    </row>
    <row r="38" spans="1:19" ht="49.5" customHeight="1">
      <c r="A38" s="155">
        <f t="shared" si="0"/>
        <v>28</v>
      </c>
      <c r="B38" s="25" t="s">
        <v>886</v>
      </c>
      <c r="C38" s="25" t="s">
        <v>307</v>
      </c>
      <c r="D38" s="25" t="s">
        <v>8</v>
      </c>
      <c r="E38" s="25" t="s">
        <v>9</v>
      </c>
      <c r="F38" s="25" t="s">
        <v>303</v>
      </c>
      <c r="G38" s="33" t="s">
        <v>161</v>
      </c>
      <c r="H38" s="25"/>
      <c r="I38" s="25"/>
      <c r="J38" s="25"/>
      <c r="K38" s="25"/>
      <c r="L38" s="25"/>
      <c r="M38" s="40">
        <f>M39</f>
        <v>998</v>
      </c>
      <c r="N38" s="30"/>
      <c r="O38" s="30"/>
      <c r="P38" s="30"/>
      <c r="Q38" s="30"/>
      <c r="R38" s="40">
        <f>R39</f>
        <v>998</v>
      </c>
      <c r="S38" s="107">
        <f t="shared" si="1"/>
        <v>0</v>
      </c>
    </row>
    <row r="39" spans="1:19" ht="39.75" customHeight="1">
      <c r="A39" s="155">
        <f t="shared" si="0"/>
        <v>29</v>
      </c>
      <c r="B39" s="34" t="s">
        <v>886</v>
      </c>
      <c r="C39" s="34" t="s">
        <v>308</v>
      </c>
      <c r="D39" s="34" t="s">
        <v>297</v>
      </c>
      <c r="E39" s="34" t="s">
        <v>9</v>
      </c>
      <c r="F39" s="34" t="s">
        <v>303</v>
      </c>
      <c r="G39" s="35" t="s">
        <v>162</v>
      </c>
      <c r="H39" s="34" t="s">
        <v>11</v>
      </c>
      <c r="I39" s="34" t="s">
        <v>308</v>
      </c>
      <c r="J39" s="34" t="s">
        <v>11</v>
      </c>
      <c r="K39" s="34" t="s">
        <v>11</v>
      </c>
      <c r="L39" s="34" t="s">
        <v>11</v>
      </c>
      <c r="M39" s="41">
        <v>998</v>
      </c>
      <c r="N39" s="30">
        <v>100000</v>
      </c>
      <c r="O39" s="30">
        <v>122250</v>
      </c>
      <c r="P39" s="30">
        <v>122250</v>
      </c>
      <c r="Q39" s="30">
        <v>144500</v>
      </c>
      <c r="R39" s="41">
        <v>998</v>
      </c>
      <c r="S39" s="105">
        <f t="shared" si="1"/>
        <v>0</v>
      </c>
    </row>
    <row r="40" spans="1:19" ht="12.75">
      <c r="A40" s="155">
        <f t="shared" si="0"/>
        <v>30</v>
      </c>
      <c r="B40" s="25" t="s">
        <v>6</v>
      </c>
      <c r="C40" s="25" t="s">
        <v>309</v>
      </c>
      <c r="D40" s="25" t="s">
        <v>8</v>
      </c>
      <c r="E40" s="25" t="s">
        <v>9</v>
      </c>
      <c r="F40" s="25" t="s">
        <v>6</v>
      </c>
      <c r="G40" s="33" t="s">
        <v>310</v>
      </c>
      <c r="H40" s="25" t="s">
        <v>311</v>
      </c>
      <c r="I40" s="25" t="s">
        <v>309</v>
      </c>
      <c r="J40" s="25" t="s">
        <v>11</v>
      </c>
      <c r="K40" s="25" t="s">
        <v>11</v>
      </c>
      <c r="L40" s="25" t="s">
        <v>11</v>
      </c>
      <c r="M40" s="40">
        <f>M41</f>
        <v>1080</v>
      </c>
      <c r="N40" s="30">
        <v>100000</v>
      </c>
      <c r="O40" s="30">
        <v>200000</v>
      </c>
      <c r="P40" s="30">
        <v>150000</v>
      </c>
      <c r="Q40" s="30">
        <v>170000</v>
      </c>
      <c r="R40" s="40">
        <f>R41</f>
        <v>1980</v>
      </c>
      <c r="S40" s="40">
        <f>S41</f>
        <v>900</v>
      </c>
    </row>
    <row r="41" spans="1:19" ht="12.75">
      <c r="A41" s="155">
        <f t="shared" si="0"/>
        <v>31</v>
      </c>
      <c r="B41" s="34" t="s">
        <v>312</v>
      </c>
      <c r="C41" s="34" t="s">
        <v>313</v>
      </c>
      <c r="D41" s="34" t="s">
        <v>24</v>
      </c>
      <c r="E41" s="34" t="s">
        <v>9</v>
      </c>
      <c r="F41" s="34" t="s">
        <v>303</v>
      </c>
      <c r="G41" s="35" t="s">
        <v>314</v>
      </c>
      <c r="H41" s="34" t="s">
        <v>311</v>
      </c>
      <c r="I41" s="34" t="s">
        <v>313</v>
      </c>
      <c r="J41" s="34" t="s">
        <v>24</v>
      </c>
      <c r="K41" s="34" t="s">
        <v>9</v>
      </c>
      <c r="L41" s="34" t="s">
        <v>303</v>
      </c>
      <c r="M41" s="41">
        <f>M43+M44+M45+M42</f>
        <v>1080</v>
      </c>
      <c r="N41" s="37">
        <v>100000</v>
      </c>
      <c r="O41" s="37">
        <v>200000</v>
      </c>
      <c r="P41" s="37">
        <v>150000</v>
      </c>
      <c r="Q41" s="37">
        <v>170000</v>
      </c>
      <c r="R41" s="41">
        <f>R43+R44+R45+R42</f>
        <v>1980</v>
      </c>
      <c r="S41" s="105">
        <f t="shared" si="1"/>
        <v>900</v>
      </c>
    </row>
    <row r="42" spans="1:19" ht="24">
      <c r="A42" s="155">
        <f t="shared" si="0"/>
        <v>32</v>
      </c>
      <c r="B42" s="34" t="s">
        <v>312</v>
      </c>
      <c r="C42" s="34" t="s">
        <v>188</v>
      </c>
      <c r="D42" s="34" t="s">
        <v>24</v>
      </c>
      <c r="E42" s="34" t="s">
        <v>9</v>
      </c>
      <c r="F42" s="34" t="s">
        <v>303</v>
      </c>
      <c r="G42" s="60" t="s">
        <v>189</v>
      </c>
      <c r="H42" s="34"/>
      <c r="I42" s="34"/>
      <c r="J42" s="34"/>
      <c r="K42" s="34"/>
      <c r="L42" s="34"/>
      <c r="M42" s="41">
        <v>200</v>
      </c>
      <c r="N42" s="37"/>
      <c r="O42" s="37"/>
      <c r="P42" s="37"/>
      <c r="Q42" s="37"/>
      <c r="R42" s="41">
        <v>200</v>
      </c>
      <c r="S42" s="105">
        <f t="shared" si="1"/>
        <v>0</v>
      </c>
    </row>
    <row r="43" spans="1:19" ht="27" customHeight="1">
      <c r="A43" s="155">
        <f t="shared" si="0"/>
        <v>33</v>
      </c>
      <c r="B43" s="34" t="s">
        <v>312</v>
      </c>
      <c r="C43" s="34" t="s">
        <v>166</v>
      </c>
      <c r="D43" s="34" t="s">
        <v>24</v>
      </c>
      <c r="E43" s="34" t="s">
        <v>9</v>
      </c>
      <c r="F43" s="34" t="s">
        <v>303</v>
      </c>
      <c r="G43" s="35" t="s">
        <v>167</v>
      </c>
      <c r="H43" s="34"/>
      <c r="I43" s="34"/>
      <c r="J43" s="34"/>
      <c r="K43" s="34"/>
      <c r="L43" s="34"/>
      <c r="M43" s="36">
        <v>50</v>
      </c>
      <c r="N43" s="37"/>
      <c r="O43" s="37"/>
      <c r="P43" s="37"/>
      <c r="Q43" s="37"/>
      <c r="R43" s="36">
        <v>50</v>
      </c>
      <c r="S43" s="105">
        <f t="shared" si="1"/>
        <v>0</v>
      </c>
    </row>
    <row r="44" spans="1:19" ht="13.5" customHeight="1">
      <c r="A44" s="155">
        <f t="shared" si="0"/>
        <v>34</v>
      </c>
      <c r="B44" s="34" t="s">
        <v>312</v>
      </c>
      <c r="C44" s="34" t="s">
        <v>168</v>
      </c>
      <c r="D44" s="34" t="s">
        <v>24</v>
      </c>
      <c r="E44" s="34" t="s">
        <v>9</v>
      </c>
      <c r="F44" s="34" t="s">
        <v>303</v>
      </c>
      <c r="G44" s="35" t="s">
        <v>169</v>
      </c>
      <c r="H44" s="34"/>
      <c r="I44" s="34"/>
      <c r="J44" s="34"/>
      <c r="K44" s="34"/>
      <c r="L44" s="34"/>
      <c r="M44" s="36">
        <v>380</v>
      </c>
      <c r="N44" s="37"/>
      <c r="O44" s="37"/>
      <c r="P44" s="37"/>
      <c r="Q44" s="37"/>
      <c r="R44" s="36">
        <v>880</v>
      </c>
      <c r="S44" s="105">
        <f t="shared" si="1"/>
        <v>500</v>
      </c>
    </row>
    <row r="45" spans="1:19" ht="12.75">
      <c r="A45" s="155">
        <f t="shared" si="0"/>
        <v>35</v>
      </c>
      <c r="B45" s="34" t="s">
        <v>312</v>
      </c>
      <c r="C45" s="34" t="s">
        <v>170</v>
      </c>
      <c r="D45" s="34" t="s">
        <v>24</v>
      </c>
      <c r="E45" s="34" t="s">
        <v>9</v>
      </c>
      <c r="F45" s="34" t="s">
        <v>303</v>
      </c>
      <c r="G45" s="35" t="s">
        <v>171</v>
      </c>
      <c r="H45" s="34"/>
      <c r="I45" s="34"/>
      <c r="J45" s="34"/>
      <c r="K45" s="34"/>
      <c r="L45" s="34"/>
      <c r="M45" s="36">
        <v>450</v>
      </c>
      <c r="N45" s="37"/>
      <c r="O45" s="37"/>
      <c r="P45" s="37"/>
      <c r="Q45" s="37"/>
      <c r="R45" s="36">
        <v>850</v>
      </c>
      <c r="S45" s="105">
        <f t="shared" si="1"/>
        <v>400</v>
      </c>
    </row>
    <row r="46" spans="1:19" ht="24">
      <c r="A46" s="155">
        <f t="shared" si="0"/>
        <v>36</v>
      </c>
      <c r="B46" s="25" t="s">
        <v>6</v>
      </c>
      <c r="C46" s="25" t="s">
        <v>315</v>
      </c>
      <c r="D46" s="25" t="s">
        <v>8</v>
      </c>
      <c r="E46" s="25" t="s">
        <v>9</v>
      </c>
      <c r="F46" s="25" t="s">
        <v>6</v>
      </c>
      <c r="G46" s="33" t="s">
        <v>172</v>
      </c>
      <c r="H46" s="25" t="s">
        <v>6</v>
      </c>
      <c r="I46" s="25" t="s">
        <v>315</v>
      </c>
      <c r="J46" s="25" t="s">
        <v>11</v>
      </c>
      <c r="K46" s="25" t="s">
        <v>11</v>
      </c>
      <c r="L46" s="25" t="s">
        <v>11</v>
      </c>
      <c r="M46" s="40">
        <f>M47</f>
        <v>1800</v>
      </c>
      <c r="N46" s="30">
        <v>100000</v>
      </c>
      <c r="O46" s="30">
        <v>400000</v>
      </c>
      <c r="P46" s="30">
        <v>450000</v>
      </c>
      <c r="Q46" s="30">
        <v>625000</v>
      </c>
      <c r="R46" s="40">
        <f>R47</f>
        <v>1800</v>
      </c>
      <c r="S46" s="40">
        <f>S47</f>
        <v>0</v>
      </c>
    </row>
    <row r="47" spans="1:19" ht="16.5" customHeight="1">
      <c r="A47" s="155">
        <f t="shared" si="0"/>
        <v>37</v>
      </c>
      <c r="B47" s="25" t="s">
        <v>6</v>
      </c>
      <c r="C47" s="25" t="s">
        <v>173</v>
      </c>
      <c r="D47" s="25" t="s">
        <v>8</v>
      </c>
      <c r="E47" s="25" t="s">
        <v>9</v>
      </c>
      <c r="F47" s="25" t="s">
        <v>6</v>
      </c>
      <c r="G47" s="33" t="s">
        <v>174</v>
      </c>
      <c r="H47" s="25" t="s">
        <v>6</v>
      </c>
      <c r="I47" s="25" t="s">
        <v>316</v>
      </c>
      <c r="J47" s="25" t="s">
        <v>11</v>
      </c>
      <c r="K47" s="25" t="s">
        <v>11</v>
      </c>
      <c r="L47" s="25" t="s">
        <v>11</v>
      </c>
      <c r="M47" s="40">
        <f>M49</f>
        <v>1800</v>
      </c>
      <c r="N47" s="30">
        <v>100000</v>
      </c>
      <c r="O47" s="30">
        <v>400000</v>
      </c>
      <c r="P47" s="30">
        <v>450000</v>
      </c>
      <c r="Q47" s="30">
        <v>625000</v>
      </c>
      <c r="R47" s="40">
        <f>R49</f>
        <v>1800</v>
      </c>
      <c r="S47" s="40">
        <f>S49</f>
        <v>0</v>
      </c>
    </row>
    <row r="48" spans="1:19" ht="18" customHeight="1">
      <c r="A48" s="155">
        <f t="shared" si="0"/>
        <v>38</v>
      </c>
      <c r="B48" s="34" t="s">
        <v>159</v>
      </c>
      <c r="C48" s="34" t="s">
        <v>175</v>
      </c>
      <c r="D48" s="34" t="s">
        <v>8</v>
      </c>
      <c r="E48" s="34" t="s">
        <v>9</v>
      </c>
      <c r="F48" s="34" t="s">
        <v>318</v>
      </c>
      <c r="G48" s="35" t="s">
        <v>176</v>
      </c>
      <c r="H48" s="25"/>
      <c r="I48" s="25"/>
      <c r="J48" s="25"/>
      <c r="K48" s="25"/>
      <c r="L48" s="25"/>
      <c r="M48" s="40">
        <f>M49</f>
        <v>1800</v>
      </c>
      <c r="N48" s="30"/>
      <c r="O48" s="30"/>
      <c r="P48" s="30"/>
      <c r="Q48" s="30"/>
      <c r="R48" s="40">
        <f>R49</f>
        <v>1800</v>
      </c>
      <c r="S48" s="40">
        <f>S49</f>
        <v>0</v>
      </c>
    </row>
    <row r="49" spans="1:19" ht="27.75" customHeight="1">
      <c r="A49" s="155">
        <f t="shared" si="0"/>
        <v>39</v>
      </c>
      <c r="B49" s="34" t="s">
        <v>159</v>
      </c>
      <c r="C49" s="34" t="s">
        <v>177</v>
      </c>
      <c r="D49" s="34" t="s">
        <v>297</v>
      </c>
      <c r="E49" s="34" t="s">
        <v>9</v>
      </c>
      <c r="F49" s="34" t="s">
        <v>318</v>
      </c>
      <c r="G49" s="35" t="s">
        <v>1054</v>
      </c>
      <c r="H49" s="34" t="s">
        <v>319</v>
      </c>
      <c r="I49" s="34" t="s">
        <v>317</v>
      </c>
      <c r="J49" s="34" t="s">
        <v>297</v>
      </c>
      <c r="K49" s="34" t="s">
        <v>9</v>
      </c>
      <c r="L49" s="34" t="s">
        <v>318</v>
      </c>
      <c r="M49" s="41">
        <v>1800</v>
      </c>
      <c r="N49" s="37">
        <v>100000</v>
      </c>
      <c r="O49" s="37">
        <v>365000</v>
      </c>
      <c r="P49" s="37">
        <v>415000</v>
      </c>
      <c r="Q49" s="37">
        <v>587000</v>
      </c>
      <c r="R49" s="41">
        <v>1800</v>
      </c>
      <c r="S49" s="105">
        <f>R49-M49</f>
        <v>0</v>
      </c>
    </row>
    <row r="50" spans="1:19" ht="30.75" customHeight="1">
      <c r="A50" s="155">
        <f t="shared" si="0"/>
        <v>40</v>
      </c>
      <c r="B50" s="25" t="s">
        <v>6</v>
      </c>
      <c r="C50" s="25" t="s">
        <v>320</v>
      </c>
      <c r="D50" s="25" t="s">
        <v>8</v>
      </c>
      <c r="E50" s="25" t="s">
        <v>9</v>
      </c>
      <c r="F50" s="25" t="s">
        <v>6</v>
      </c>
      <c r="G50" s="33" t="s">
        <v>321</v>
      </c>
      <c r="H50" s="25" t="s">
        <v>11</v>
      </c>
      <c r="I50" s="25" t="s">
        <v>320</v>
      </c>
      <c r="J50" s="25" t="s">
        <v>11</v>
      </c>
      <c r="K50" s="25" t="s">
        <v>11</v>
      </c>
      <c r="L50" s="25" t="s">
        <v>11</v>
      </c>
      <c r="M50" s="40">
        <f>M52</f>
        <v>70</v>
      </c>
      <c r="N50" s="30">
        <v>748000</v>
      </c>
      <c r="O50" s="30">
        <v>0</v>
      </c>
      <c r="P50" s="30">
        <v>0</v>
      </c>
      <c r="Q50" s="30">
        <v>0</v>
      </c>
      <c r="R50" s="40">
        <f>R52+R54</f>
        <v>7221.9</v>
      </c>
      <c r="S50" s="107">
        <f aca="true" t="shared" si="2" ref="S50:S55">R50-M50</f>
        <v>7151.9</v>
      </c>
    </row>
    <row r="51" spans="1:19" ht="51.75" customHeight="1">
      <c r="A51" s="155">
        <f t="shared" si="0"/>
        <v>41</v>
      </c>
      <c r="B51" s="25" t="s">
        <v>886</v>
      </c>
      <c r="C51" s="25" t="s">
        <v>793</v>
      </c>
      <c r="D51" s="25" t="s">
        <v>8</v>
      </c>
      <c r="E51" s="25" t="s">
        <v>9</v>
      </c>
      <c r="F51" s="25" t="s">
        <v>6</v>
      </c>
      <c r="G51" s="62" t="s">
        <v>794</v>
      </c>
      <c r="H51" s="25"/>
      <c r="I51" s="25"/>
      <c r="J51" s="25"/>
      <c r="K51" s="25"/>
      <c r="L51" s="25"/>
      <c r="M51" s="40">
        <f>M52</f>
        <v>70</v>
      </c>
      <c r="N51" s="30"/>
      <c r="O51" s="30"/>
      <c r="P51" s="30"/>
      <c r="Q51" s="30"/>
      <c r="R51" s="40">
        <f>R52</f>
        <v>70</v>
      </c>
      <c r="S51" s="107">
        <f t="shared" si="2"/>
        <v>0</v>
      </c>
    </row>
    <row r="52" spans="1:19" ht="65.25" customHeight="1">
      <c r="A52" s="155">
        <f t="shared" si="0"/>
        <v>42</v>
      </c>
      <c r="B52" s="25" t="s">
        <v>886</v>
      </c>
      <c r="C52" s="25" t="s">
        <v>795</v>
      </c>
      <c r="D52" s="25" t="s">
        <v>8</v>
      </c>
      <c r="E52" s="25" t="s">
        <v>9</v>
      </c>
      <c r="F52" s="25" t="s">
        <v>323</v>
      </c>
      <c r="G52" s="62" t="s">
        <v>796</v>
      </c>
      <c r="H52" s="25"/>
      <c r="I52" s="25"/>
      <c r="J52" s="25"/>
      <c r="K52" s="25"/>
      <c r="L52" s="25"/>
      <c r="M52" s="40">
        <f>M53</f>
        <v>70</v>
      </c>
      <c r="N52" s="30"/>
      <c r="O52" s="30"/>
      <c r="P52" s="30"/>
      <c r="Q52" s="30"/>
      <c r="R52" s="40">
        <f>R53</f>
        <v>70</v>
      </c>
      <c r="S52" s="107">
        <f t="shared" si="2"/>
        <v>0</v>
      </c>
    </row>
    <row r="53" spans="1:19" ht="47.25" customHeight="1">
      <c r="A53" s="155">
        <f t="shared" si="0"/>
        <v>43</v>
      </c>
      <c r="B53" s="34" t="s">
        <v>886</v>
      </c>
      <c r="C53" s="78">
        <v>11402053</v>
      </c>
      <c r="D53" s="34" t="s">
        <v>297</v>
      </c>
      <c r="E53" s="34" t="s">
        <v>9</v>
      </c>
      <c r="F53" s="34" t="s">
        <v>323</v>
      </c>
      <c r="G53" s="82" t="s">
        <v>797</v>
      </c>
      <c r="H53" s="34" t="s">
        <v>537</v>
      </c>
      <c r="I53" s="34" t="s">
        <v>322</v>
      </c>
      <c r="J53" s="34" t="s">
        <v>297</v>
      </c>
      <c r="K53" s="34" t="s">
        <v>9</v>
      </c>
      <c r="L53" s="34" t="s">
        <v>323</v>
      </c>
      <c r="M53" s="41">
        <v>70</v>
      </c>
      <c r="N53" s="37">
        <v>748000</v>
      </c>
      <c r="O53" s="37">
        <v>0</v>
      </c>
      <c r="P53" s="37">
        <v>0</v>
      </c>
      <c r="Q53" s="37">
        <v>0</v>
      </c>
      <c r="R53" s="41">
        <v>70</v>
      </c>
      <c r="S53" s="105">
        <f t="shared" si="2"/>
        <v>0</v>
      </c>
    </row>
    <row r="54" spans="1:19" ht="47.25" customHeight="1">
      <c r="A54" s="155">
        <f t="shared" si="0"/>
        <v>44</v>
      </c>
      <c r="B54" s="25" t="s">
        <v>886</v>
      </c>
      <c r="C54" s="143">
        <v>11406000</v>
      </c>
      <c r="D54" s="25" t="s">
        <v>8</v>
      </c>
      <c r="E54" s="25" t="s">
        <v>9</v>
      </c>
      <c r="F54" s="25" t="s">
        <v>1092</v>
      </c>
      <c r="G54" s="77" t="s">
        <v>1093</v>
      </c>
      <c r="H54" s="34"/>
      <c r="I54" s="34"/>
      <c r="J54" s="34"/>
      <c r="K54" s="34"/>
      <c r="L54" s="34"/>
      <c r="M54" s="41"/>
      <c r="N54" s="37"/>
      <c r="O54" s="37"/>
      <c r="P54" s="37"/>
      <c r="Q54" s="37"/>
      <c r="R54" s="40">
        <f>R55</f>
        <v>7151.9</v>
      </c>
      <c r="S54" s="105">
        <f t="shared" si="2"/>
        <v>7151.9</v>
      </c>
    </row>
    <row r="55" spans="1:19" ht="47.25" customHeight="1">
      <c r="A55" s="155">
        <f t="shared" si="0"/>
        <v>45</v>
      </c>
      <c r="B55" s="34" t="s">
        <v>886</v>
      </c>
      <c r="C55" s="142">
        <v>11406013</v>
      </c>
      <c r="D55" s="34" t="s">
        <v>305</v>
      </c>
      <c r="E55" s="34" t="s">
        <v>9</v>
      </c>
      <c r="F55" s="34" t="s">
        <v>1092</v>
      </c>
      <c r="G55" s="82" t="s">
        <v>543</v>
      </c>
      <c r="H55" s="34"/>
      <c r="I55" s="34"/>
      <c r="J55" s="34"/>
      <c r="K55" s="34"/>
      <c r="L55" s="34"/>
      <c r="M55" s="41"/>
      <c r="N55" s="37"/>
      <c r="O55" s="37"/>
      <c r="P55" s="37"/>
      <c r="Q55" s="37"/>
      <c r="R55" s="41">
        <v>7151.9</v>
      </c>
      <c r="S55" s="105">
        <f t="shared" si="2"/>
        <v>7151.9</v>
      </c>
    </row>
    <row r="56" spans="1:19" s="43" customFormat="1" ht="15">
      <c r="A56" s="155">
        <f t="shared" si="0"/>
        <v>46</v>
      </c>
      <c r="B56" s="25" t="s">
        <v>6</v>
      </c>
      <c r="C56" s="25" t="s">
        <v>324</v>
      </c>
      <c r="D56" s="25" t="s">
        <v>8</v>
      </c>
      <c r="E56" s="25" t="s">
        <v>9</v>
      </c>
      <c r="F56" s="25" t="s">
        <v>6</v>
      </c>
      <c r="G56" s="33" t="s">
        <v>325</v>
      </c>
      <c r="H56" s="25" t="s">
        <v>11</v>
      </c>
      <c r="I56" s="25" t="s">
        <v>324</v>
      </c>
      <c r="J56" s="25" t="s">
        <v>11</v>
      </c>
      <c r="K56" s="25" t="s">
        <v>11</v>
      </c>
      <c r="L56" s="25" t="s">
        <v>11</v>
      </c>
      <c r="M56" s="32">
        <f>M57+M62+M64+M68+M66</f>
        <v>1820</v>
      </c>
      <c r="N56" s="42">
        <v>59000</v>
      </c>
      <c r="O56" s="42">
        <v>126300</v>
      </c>
      <c r="P56" s="42">
        <v>154750</v>
      </c>
      <c r="Q56" s="42">
        <v>159850</v>
      </c>
      <c r="R56" s="32">
        <f>R57+R62+R64+R68+R66</f>
        <v>1912</v>
      </c>
      <c r="S56" s="32">
        <f>S57+S62+S64+S68+S66</f>
        <v>92</v>
      </c>
    </row>
    <row r="57" spans="1:19" s="43" customFormat="1" ht="61.5" customHeight="1">
      <c r="A57" s="155">
        <f t="shared" si="0"/>
        <v>47</v>
      </c>
      <c r="B57" s="25" t="s">
        <v>6</v>
      </c>
      <c r="C57" s="25" t="s">
        <v>327</v>
      </c>
      <c r="D57" s="25" t="s">
        <v>8</v>
      </c>
      <c r="E57" s="25" t="s">
        <v>9</v>
      </c>
      <c r="F57" s="25" t="s">
        <v>326</v>
      </c>
      <c r="G57" s="33" t="s">
        <v>328</v>
      </c>
      <c r="H57" s="25"/>
      <c r="I57" s="25"/>
      <c r="J57" s="25"/>
      <c r="K57" s="25"/>
      <c r="L57" s="25"/>
      <c r="M57" s="32">
        <f>M58+M60</f>
        <v>400</v>
      </c>
      <c r="N57" s="42"/>
      <c r="O57" s="42"/>
      <c r="P57" s="42"/>
      <c r="Q57" s="42"/>
      <c r="R57" s="32">
        <f>R58+R60</f>
        <v>400</v>
      </c>
      <c r="S57" s="32">
        <f>S58+S60</f>
        <v>0</v>
      </c>
    </row>
    <row r="58" spans="1:19" s="43" customFormat="1" ht="24">
      <c r="A58" s="155">
        <f t="shared" si="0"/>
        <v>48</v>
      </c>
      <c r="B58" s="25" t="s">
        <v>6</v>
      </c>
      <c r="C58" s="25" t="s">
        <v>329</v>
      </c>
      <c r="D58" s="25" t="s">
        <v>24</v>
      </c>
      <c r="E58" s="25" t="s">
        <v>9</v>
      </c>
      <c r="F58" s="25" t="s">
        <v>326</v>
      </c>
      <c r="G58" s="33" t="s">
        <v>192</v>
      </c>
      <c r="H58" s="38"/>
      <c r="I58" s="38"/>
      <c r="J58" s="38"/>
      <c r="K58" s="38"/>
      <c r="L58" s="38"/>
      <c r="M58" s="32">
        <f>M59</f>
        <v>150</v>
      </c>
      <c r="N58" s="42"/>
      <c r="O58" s="42"/>
      <c r="P58" s="42"/>
      <c r="Q58" s="42"/>
      <c r="R58" s="32">
        <f>R59</f>
        <v>150</v>
      </c>
      <c r="S58" s="32">
        <f>S59</f>
        <v>0</v>
      </c>
    </row>
    <row r="59" spans="1:19" s="43" customFormat="1" ht="24">
      <c r="A59" s="155">
        <f t="shared" si="0"/>
        <v>49</v>
      </c>
      <c r="B59" s="34" t="s">
        <v>193</v>
      </c>
      <c r="C59" s="34" t="s">
        <v>329</v>
      </c>
      <c r="D59" s="34" t="s">
        <v>24</v>
      </c>
      <c r="E59" s="34" t="s">
        <v>9</v>
      </c>
      <c r="F59" s="34" t="s">
        <v>326</v>
      </c>
      <c r="G59" s="35" t="s">
        <v>192</v>
      </c>
      <c r="H59" s="44"/>
      <c r="I59" s="44"/>
      <c r="J59" s="44"/>
      <c r="K59" s="44"/>
      <c r="L59" s="44"/>
      <c r="M59" s="36">
        <v>150</v>
      </c>
      <c r="N59" s="42"/>
      <c r="O59" s="42"/>
      <c r="P59" s="42"/>
      <c r="Q59" s="42"/>
      <c r="R59" s="36">
        <v>150</v>
      </c>
      <c r="S59" s="105">
        <f aca="true" t="shared" si="3" ref="S59:S73">R59-M59</f>
        <v>0</v>
      </c>
    </row>
    <row r="60" spans="1:19" s="43" customFormat="1" ht="18.75" customHeight="1">
      <c r="A60" s="155">
        <f t="shared" si="0"/>
        <v>50</v>
      </c>
      <c r="B60" s="25" t="s">
        <v>6</v>
      </c>
      <c r="C60" s="25" t="s">
        <v>195</v>
      </c>
      <c r="D60" s="25" t="s">
        <v>24</v>
      </c>
      <c r="E60" s="25" t="s">
        <v>9</v>
      </c>
      <c r="F60" s="25" t="s">
        <v>326</v>
      </c>
      <c r="G60" s="33" t="s">
        <v>196</v>
      </c>
      <c r="H60" s="38"/>
      <c r="I60" s="38"/>
      <c r="J60" s="38"/>
      <c r="K60" s="38"/>
      <c r="L60" s="38"/>
      <c r="M60" s="32">
        <f>M61</f>
        <v>250</v>
      </c>
      <c r="N60" s="42"/>
      <c r="O60" s="42"/>
      <c r="P60" s="42"/>
      <c r="Q60" s="42"/>
      <c r="R60" s="32">
        <f>R61</f>
        <v>250</v>
      </c>
      <c r="S60" s="32">
        <f>S61</f>
        <v>0</v>
      </c>
    </row>
    <row r="61" spans="1:19" s="43" customFormat="1" ht="18.75" customHeight="1">
      <c r="A61" s="155">
        <f t="shared" si="0"/>
        <v>51</v>
      </c>
      <c r="B61" s="34" t="s">
        <v>194</v>
      </c>
      <c r="C61" s="34" t="s">
        <v>195</v>
      </c>
      <c r="D61" s="34" t="s">
        <v>24</v>
      </c>
      <c r="E61" s="34" t="s">
        <v>9</v>
      </c>
      <c r="F61" s="34" t="s">
        <v>326</v>
      </c>
      <c r="G61" s="35" t="s">
        <v>196</v>
      </c>
      <c r="H61" s="38"/>
      <c r="I61" s="38"/>
      <c r="J61" s="38"/>
      <c r="K61" s="38"/>
      <c r="L61" s="38"/>
      <c r="M61" s="36">
        <v>250</v>
      </c>
      <c r="N61" s="42"/>
      <c r="O61" s="42"/>
      <c r="P61" s="42"/>
      <c r="Q61" s="42"/>
      <c r="R61" s="36">
        <v>250</v>
      </c>
      <c r="S61" s="105">
        <f t="shared" si="3"/>
        <v>0</v>
      </c>
    </row>
    <row r="62" spans="1:19" s="43" customFormat="1" ht="25.5" customHeight="1">
      <c r="A62" s="155">
        <f t="shared" si="0"/>
        <v>52</v>
      </c>
      <c r="B62" s="79" t="s">
        <v>6</v>
      </c>
      <c r="C62" s="79" t="s">
        <v>798</v>
      </c>
      <c r="D62" s="79" t="s">
        <v>8</v>
      </c>
      <c r="E62" s="79" t="s">
        <v>9</v>
      </c>
      <c r="F62" s="79" t="s">
        <v>326</v>
      </c>
      <c r="G62" s="77" t="s">
        <v>799</v>
      </c>
      <c r="H62" s="80"/>
      <c r="I62" s="80"/>
      <c r="J62" s="80"/>
      <c r="K62" s="80"/>
      <c r="L62" s="80"/>
      <c r="M62" s="81">
        <f>M63</f>
        <v>100</v>
      </c>
      <c r="N62" s="42"/>
      <c r="O62" s="42"/>
      <c r="P62" s="42"/>
      <c r="Q62" s="42"/>
      <c r="R62" s="81">
        <f>R63</f>
        <v>100</v>
      </c>
      <c r="S62" s="81">
        <f>S63</f>
        <v>0</v>
      </c>
    </row>
    <row r="63" spans="1:19" s="43" customFormat="1" ht="38.25" customHeight="1">
      <c r="A63" s="155">
        <f t="shared" si="0"/>
        <v>53</v>
      </c>
      <c r="B63" s="34" t="s">
        <v>800</v>
      </c>
      <c r="C63" s="34" t="s">
        <v>801</v>
      </c>
      <c r="D63" s="34" t="s">
        <v>297</v>
      </c>
      <c r="E63" s="34" t="s">
        <v>802</v>
      </c>
      <c r="F63" s="34" t="s">
        <v>326</v>
      </c>
      <c r="G63" s="82" t="s">
        <v>803</v>
      </c>
      <c r="H63" s="38"/>
      <c r="I63" s="38"/>
      <c r="J63" s="38"/>
      <c r="K63" s="38"/>
      <c r="L63" s="38"/>
      <c r="M63" s="36">
        <v>100</v>
      </c>
      <c r="N63" s="42"/>
      <c r="O63" s="42"/>
      <c r="P63" s="42"/>
      <c r="Q63" s="42"/>
      <c r="R63" s="36">
        <v>100</v>
      </c>
      <c r="S63" s="105">
        <f t="shared" si="3"/>
        <v>0</v>
      </c>
    </row>
    <row r="64" spans="1:19" s="43" customFormat="1" ht="18.75" customHeight="1">
      <c r="A64" s="155">
        <f t="shared" si="0"/>
        <v>54</v>
      </c>
      <c r="B64" s="25" t="s">
        <v>6</v>
      </c>
      <c r="C64" s="25" t="s">
        <v>804</v>
      </c>
      <c r="D64" s="25" t="s">
        <v>8</v>
      </c>
      <c r="E64" s="25" t="s">
        <v>9</v>
      </c>
      <c r="F64" s="25" t="s">
        <v>326</v>
      </c>
      <c r="G64" s="62" t="s">
        <v>190</v>
      </c>
      <c r="H64" s="38"/>
      <c r="I64" s="38"/>
      <c r="J64" s="38"/>
      <c r="K64" s="38"/>
      <c r="L64" s="38"/>
      <c r="M64" s="32">
        <f>M65</f>
        <v>220</v>
      </c>
      <c r="N64" s="42"/>
      <c r="O64" s="42"/>
      <c r="P64" s="42"/>
      <c r="Q64" s="42"/>
      <c r="R64" s="32">
        <f>R65</f>
        <v>220</v>
      </c>
      <c r="S64" s="32">
        <f>S65</f>
        <v>0</v>
      </c>
    </row>
    <row r="65" spans="1:19" s="43" customFormat="1" ht="25.5" customHeight="1">
      <c r="A65" s="155">
        <f t="shared" si="0"/>
        <v>55</v>
      </c>
      <c r="B65" s="34" t="s">
        <v>193</v>
      </c>
      <c r="C65" s="34" t="s">
        <v>805</v>
      </c>
      <c r="D65" s="34" t="s">
        <v>297</v>
      </c>
      <c r="E65" s="34" t="s">
        <v>9</v>
      </c>
      <c r="F65" s="34" t="s">
        <v>326</v>
      </c>
      <c r="G65" s="61" t="s">
        <v>191</v>
      </c>
      <c r="H65" s="38"/>
      <c r="I65" s="38"/>
      <c r="J65" s="38"/>
      <c r="K65" s="38"/>
      <c r="L65" s="38"/>
      <c r="M65" s="36">
        <v>220</v>
      </c>
      <c r="N65" s="42"/>
      <c r="O65" s="42"/>
      <c r="P65" s="42"/>
      <c r="Q65" s="42"/>
      <c r="R65" s="36">
        <v>220</v>
      </c>
      <c r="S65" s="105">
        <f t="shared" si="3"/>
        <v>0</v>
      </c>
    </row>
    <row r="66" spans="1:19" s="43" customFormat="1" ht="39.75" customHeight="1">
      <c r="A66" s="155">
        <f t="shared" si="0"/>
        <v>56</v>
      </c>
      <c r="B66" s="25" t="s">
        <v>6</v>
      </c>
      <c r="C66" s="83">
        <v>11643000</v>
      </c>
      <c r="D66" s="25" t="s">
        <v>24</v>
      </c>
      <c r="E66" s="25" t="s">
        <v>9</v>
      </c>
      <c r="F66" s="25" t="s">
        <v>326</v>
      </c>
      <c r="G66" s="84" t="s">
        <v>806</v>
      </c>
      <c r="H66" s="38"/>
      <c r="I66" s="38"/>
      <c r="J66" s="38"/>
      <c r="K66" s="38"/>
      <c r="L66" s="38"/>
      <c r="M66" s="32">
        <f>M67</f>
        <v>15</v>
      </c>
      <c r="N66" s="42"/>
      <c r="O66" s="42"/>
      <c r="P66" s="42"/>
      <c r="Q66" s="42"/>
      <c r="R66" s="32">
        <f>R67</f>
        <v>50</v>
      </c>
      <c r="S66" s="32">
        <f>S67</f>
        <v>35</v>
      </c>
    </row>
    <row r="67" spans="1:19" s="43" customFormat="1" ht="36.75" customHeight="1">
      <c r="A67" s="155">
        <f t="shared" si="0"/>
        <v>57</v>
      </c>
      <c r="B67" s="34" t="s">
        <v>193</v>
      </c>
      <c r="C67" s="85">
        <v>11643000</v>
      </c>
      <c r="D67" s="76" t="s">
        <v>24</v>
      </c>
      <c r="E67" s="76" t="s">
        <v>9</v>
      </c>
      <c r="F67" s="76" t="s">
        <v>326</v>
      </c>
      <c r="G67" s="86" t="s">
        <v>806</v>
      </c>
      <c r="H67" s="38"/>
      <c r="I67" s="38"/>
      <c r="J67" s="38"/>
      <c r="K67" s="38"/>
      <c r="L67" s="38"/>
      <c r="M67" s="36">
        <v>15</v>
      </c>
      <c r="N67" s="42"/>
      <c r="O67" s="42"/>
      <c r="P67" s="42"/>
      <c r="Q67" s="42"/>
      <c r="R67" s="36">
        <v>50</v>
      </c>
      <c r="S67" s="105">
        <f t="shared" si="3"/>
        <v>35</v>
      </c>
    </row>
    <row r="68" spans="1:19" ht="25.5" customHeight="1">
      <c r="A68" s="155">
        <f t="shared" si="0"/>
        <v>58</v>
      </c>
      <c r="B68" s="25" t="s">
        <v>6</v>
      </c>
      <c r="C68" s="25" t="s">
        <v>197</v>
      </c>
      <c r="D68" s="25" t="s">
        <v>8</v>
      </c>
      <c r="E68" s="25" t="s">
        <v>9</v>
      </c>
      <c r="F68" s="25" t="s">
        <v>326</v>
      </c>
      <c r="G68" s="33" t="s">
        <v>198</v>
      </c>
      <c r="H68" s="25"/>
      <c r="I68" s="25"/>
      <c r="J68" s="25"/>
      <c r="K68" s="25"/>
      <c r="L68" s="25"/>
      <c r="M68" s="32">
        <f>M69+M70+M71+M72+M73</f>
        <v>1085</v>
      </c>
      <c r="N68" s="30"/>
      <c r="O68" s="30"/>
      <c r="P68" s="30"/>
      <c r="Q68" s="30"/>
      <c r="R68" s="32">
        <f>R69+R70+R71+R72+R73</f>
        <v>1142</v>
      </c>
      <c r="S68" s="32">
        <f>S69+S70+S71+S72+S73</f>
        <v>57</v>
      </c>
    </row>
    <row r="69" spans="1:19" ht="24">
      <c r="A69" s="155">
        <f t="shared" si="0"/>
        <v>59</v>
      </c>
      <c r="B69" s="34" t="s">
        <v>65</v>
      </c>
      <c r="C69" s="34" t="s">
        <v>199</v>
      </c>
      <c r="D69" s="34" t="s">
        <v>297</v>
      </c>
      <c r="E69" s="34" t="s">
        <v>9</v>
      </c>
      <c r="F69" s="34" t="s">
        <v>326</v>
      </c>
      <c r="G69" s="35" t="s">
        <v>64</v>
      </c>
      <c r="H69" s="34" t="s">
        <v>11</v>
      </c>
      <c r="I69" s="34" t="s">
        <v>199</v>
      </c>
      <c r="J69" s="34" t="s">
        <v>11</v>
      </c>
      <c r="K69" s="34" t="s">
        <v>11</v>
      </c>
      <c r="L69" s="34" t="s">
        <v>11</v>
      </c>
      <c r="M69" s="36">
        <v>20</v>
      </c>
      <c r="N69" s="30">
        <v>4000</v>
      </c>
      <c r="O69" s="30">
        <v>43000</v>
      </c>
      <c r="P69" s="30">
        <v>47450</v>
      </c>
      <c r="Q69" s="30">
        <v>47450</v>
      </c>
      <c r="R69" s="36">
        <v>20</v>
      </c>
      <c r="S69" s="105">
        <f t="shared" si="3"/>
        <v>0</v>
      </c>
    </row>
    <row r="70" spans="1:19" ht="24">
      <c r="A70" s="155">
        <f t="shared" si="0"/>
        <v>60</v>
      </c>
      <c r="B70" s="34" t="s">
        <v>193</v>
      </c>
      <c r="C70" s="34" t="s">
        <v>199</v>
      </c>
      <c r="D70" s="34" t="s">
        <v>297</v>
      </c>
      <c r="E70" s="34" t="s">
        <v>9</v>
      </c>
      <c r="F70" s="34" t="s">
        <v>326</v>
      </c>
      <c r="G70" s="35" t="s">
        <v>64</v>
      </c>
      <c r="H70" s="34"/>
      <c r="I70" s="34"/>
      <c r="J70" s="34"/>
      <c r="K70" s="34"/>
      <c r="L70" s="34"/>
      <c r="M70" s="36">
        <v>1000</v>
      </c>
      <c r="N70" s="30"/>
      <c r="O70" s="30"/>
      <c r="P70" s="30"/>
      <c r="Q70" s="30"/>
      <c r="R70" s="36">
        <v>800</v>
      </c>
      <c r="S70" s="105">
        <f t="shared" si="3"/>
        <v>-200</v>
      </c>
    </row>
    <row r="71" spans="1:19" ht="24">
      <c r="A71" s="155">
        <f t="shared" si="0"/>
        <v>61</v>
      </c>
      <c r="B71" s="34" t="s">
        <v>194</v>
      </c>
      <c r="C71" s="34" t="s">
        <v>199</v>
      </c>
      <c r="D71" s="34" t="s">
        <v>297</v>
      </c>
      <c r="E71" s="34" t="s">
        <v>9</v>
      </c>
      <c r="F71" s="34" t="s">
        <v>326</v>
      </c>
      <c r="G71" s="35" t="s">
        <v>64</v>
      </c>
      <c r="H71" s="34"/>
      <c r="I71" s="34"/>
      <c r="J71" s="34"/>
      <c r="K71" s="34"/>
      <c r="L71" s="34"/>
      <c r="M71" s="36">
        <v>20</v>
      </c>
      <c r="N71" s="30"/>
      <c r="O71" s="30"/>
      <c r="P71" s="30"/>
      <c r="Q71" s="30"/>
      <c r="R71" s="36">
        <v>25</v>
      </c>
      <c r="S71" s="105">
        <f t="shared" si="3"/>
        <v>5</v>
      </c>
    </row>
    <row r="72" spans="1:19" ht="24">
      <c r="A72" s="155">
        <f t="shared" si="0"/>
        <v>62</v>
      </c>
      <c r="B72" s="34" t="s">
        <v>303</v>
      </c>
      <c r="C72" s="34" t="s">
        <v>199</v>
      </c>
      <c r="D72" s="34" t="s">
        <v>297</v>
      </c>
      <c r="E72" s="34" t="s">
        <v>9</v>
      </c>
      <c r="F72" s="34" t="s">
        <v>326</v>
      </c>
      <c r="G72" s="35" t="s">
        <v>64</v>
      </c>
      <c r="H72" s="34"/>
      <c r="I72" s="34"/>
      <c r="J72" s="34"/>
      <c r="K72" s="34"/>
      <c r="L72" s="34"/>
      <c r="M72" s="36">
        <v>25</v>
      </c>
      <c r="N72" s="30"/>
      <c r="O72" s="30"/>
      <c r="P72" s="30"/>
      <c r="Q72" s="30"/>
      <c r="R72" s="36">
        <v>260</v>
      </c>
      <c r="S72" s="105">
        <f t="shared" si="3"/>
        <v>235</v>
      </c>
    </row>
    <row r="73" spans="1:19" ht="24">
      <c r="A73" s="155">
        <f t="shared" si="0"/>
        <v>63</v>
      </c>
      <c r="B73" s="34" t="s">
        <v>299</v>
      </c>
      <c r="C73" s="34" t="s">
        <v>199</v>
      </c>
      <c r="D73" s="34" t="s">
        <v>297</v>
      </c>
      <c r="E73" s="34" t="s">
        <v>9</v>
      </c>
      <c r="F73" s="34" t="s">
        <v>326</v>
      </c>
      <c r="G73" s="35" t="s">
        <v>64</v>
      </c>
      <c r="H73" s="34"/>
      <c r="I73" s="34"/>
      <c r="J73" s="34"/>
      <c r="K73" s="34"/>
      <c r="L73" s="34"/>
      <c r="M73" s="36">
        <v>20</v>
      </c>
      <c r="N73" s="30"/>
      <c r="O73" s="30"/>
      <c r="P73" s="30"/>
      <c r="Q73" s="30"/>
      <c r="R73" s="36">
        <v>37</v>
      </c>
      <c r="S73" s="105">
        <f t="shared" si="3"/>
        <v>17</v>
      </c>
    </row>
    <row r="74" spans="1:19" ht="12.75">
      <c r="A74" s="155">
        <f t="shared" si="0"/>
        <v>64</v>
      </c>
      <c r="B74" s="25" t="s">
        <v>6</v>
      </c>
      <c r="C74" s="25" t="s">
        <v>178</v>
      </c>
      <c r="D74" s="25" t="s">
        <v>8</v>
      </c>
      <c r="E74" s="25" t="s">
        <v>9</v>
      </c>
      <c r="F74" s="25" t="s">
        <v>179</v>
      </c>
      <c r="G74" s="33" t="s">
        <v>180</v>
      </c>
      <c r="H74" s="34"/>
      <c r="I74" s="34"/>
      <c r="J74" s="34"/>
      <c r="K74" s="34"/>
      <c r="L74" s="34"/>
      <c r="M74" s="32">
        <f>M75</f>
        <v>225</v>
      </c>
      <c r="N74" s="30"/>
      <c r="O74" s="30"/>
      <c r="P74" s="30"/>
      <c r="Q74" s="30"/>
      <c r="R74" s="32">
        <f>R75</f>
        <v>225</v>
      </c>
      <c r="S74" s="32">
        <f>S75</f>
        <v>0</v>
      </c>
    </row>
    <row r="75" spans="1:19" ht="12.75">
      <c r="A75" s="155">
        <f t="shared" si="0"/>
        <v>65</v>
      </c>
      <c r="B75" s="34" t="s">
        <v>538</v>
      </c>
      <c r="C75" s="34" t="s">
        <v>181</v>
      </c>
      <c r="D75" s="34" t="s">
        <v>8</v>
      </c>
      <c r="E75" s="34" t="s">
        <v>9</v>
      </c>
      <c r="F75" s="34" t="s">
        <v>179</v>
      </c>
      <c r="G75" s="33" t="s">
        <v>182</v>
      </c>
      <c r="H75" s="34"/>
      <c r="I75" s="34"/>
      <c r="J75" s="34"/>
      <c r="K75" s="34"/>
      <c r="L75" s="34"/>
      <c r="M75" s="32">
        <f>M76</f>
        <v>225</v>
      </c>
      <c r="N75" s="32">
        <f>N76</f>
        <v>0</v>
      </c>
      <c r="O75" s="32">
        <f>O76</f>
        <v>0</v>
      </c>
      <c r="P75" s="32">
        <f>P76</f>
        <v>0</v>
      </c>
      <c r="Q75" s="108">
        <f>Q76</f>
        <v>0</v>
      </c>
      <c r="R75" s="32">
        <f>R76</f>
        <v>225</v>
      </c>
      <c r="S75" s="32">
        <f>S76</f>
        <v>0</v>
      </c>
    </row>
    <row r="76" spans="1:19" ht="12.75">
      <c r="A76" s="155">
        <f t="shared" si="0"/>
        <v>66</v>
      </c>
      <c r="B76" s="34" t="s">
        <v>538</v>
      </c>
      <c r="C76" s="34" t="s">
        <v>183</v>
      </c>
      <c r="D76" s="34" t="s">
        <v>297</v>
      </c>
      <c r="E76" s="34" t="s">
        <v>9</v>
      </c>
      <c r="F76" s="34" t="s">
        <v>179</v>
      </c>
      <c r="G76" s="35" t="s">
        <v>1055</v>
      </c>
      <c r="H76" s="34"/>
      <c r="I76" s="34"/>
      <c r="J76" s="34"/>
      <c r="K76" s="34"/>
      <c r="L76" s="34"/>
      <c r="M76" s="36">
        <v>225</v>
      </c>
      <c r="N76" s="30"/>
      <c r="O76" s="30"/>
      <c r="P76" s="30"/>
      <c r="Q76" s="30"/>
      <c r="R76" s="36">
        <v>225</v>
      </c>
      <c r="S76" s="36">
        <f>R76-M76</f>
        <v>0</v>
      </c>
    </row>
    <row r="77" spans="1:19" ht="15.75">
      <c r="A77" s="155">
        <f aca="true" t="shared" si="4" ref="A77:A120">A76+1</f>
        <v>67</v>
      </c>
      <c r="B77" s="25" t="s">
        <v>6</v>
      </c>
      <c r="C77" s="25" t="s">
        <v>66</v>
      </c>
      <c r="D77" s="25" t="s">
        <v>8</v>
      </c>
      <c r="E77" s="25" t="s">
        <v>9</v>
      </c>
      <c r="F77" s="25" t="s">
        <v>6</v>
      </c>
      <c r="G77" s="27" t="s">
        <v>67</v>
      </c>
      <c r="H77" s="25" t="s">
        <v>11</v>
      </c>
      <c r="I77" s="25" t="s">
        <v>66</v>
      </c>
      <c r="J77" s="25" t="s">
        <v>11</v>
      </c>
      <c r="K77" s="25" t="s">
        <v>11</v>
      </c>
      <c r="L77" s="25" t="s">
        <v>11</v>
      </c>
      <c r="M77" s="29">
        <f>M78+M113+M117</f>
        <v>570020.1</v>
      </c>
      <c r="N77" s="30">
        <v>37963000</v>
      </c>
      <c r="O77" s="30">
        <v>42144000</v>
      </c>
      <c r="P77" s="30">
        <v>18126000</v>
      </c>
      <c r="Q77" s="30">
        <v>8143400</v>
      </c>
      <c r="R77" s="29">
        <f>R78+R113+R117+R110</f>
        <v>596233.7999999999</v>
      </c>
      <c r="S77" s="109">
        <f>R77-M77</f>
        <v>26213.699999999953</v>
      </c>
    </row>
    <row r="78" spans="1:21" ht="24">
      <c r="A78" s="155">
        <f t="shared" si="4"/>
        <v>68</v>
      </c>
      <c r="B78" s="25" t="s">
        <v>6</v>
      </c>
      <c r="C78" s="25" t="s">
        <v>68</v>
      </c>
      <c r="D78" s="25" t="s">
        <v>8</v>
      </c>
      <c r="E78" s="25" t="s">
        <v>9</v>
      </c>
      <c r="F78" s="25" t="s">
        <v>6</v>
      </c>
      <c r="G78" s="33" t="s">
        <v>69</v>
      </c>
      <c r="H78" s="25" t="s">
        <v>11</v>
      </c>
      <c r="I78" s="25" t="s">
        <v>68</v>
      </c>
      <c r="J78" s="25" t="s">
        <v>11</v>
      </c>
      <c r="K78" s="25" t="s">
        <v>11</v>
      </c>
      <c r="L78" s="25" t="s">
        <v>11</v>
      </c>
      <c r="M78" s="32">
        <f>M79+M84+M88</f>
        <v>571231.3</v>
      </c>
      <c r="N78" s="30">
        <v>37963000</v>
      </c>
      <c r="O78" s="30">
        <v>42144000</v>
      </c>
      <c r="P78" s="30">
        <v>18126000</v>
      </c>
      <c r="Q78" s="30">
        <v>8143400</v>
      </c>
      <c r="R78" s="32">
        <f>R79+R84+R88+R108</f>
        <v>597385</v>
      </c>
      <c r="S78" s="110">
        <f>R78-M78</f>
        <v>26153.699999999953</v>
      </c>
      <c r="T78" s="48"/>
      <c r="U78" s="48"/>
    </row>
    <row r="79" spans="1:19" ht="24">
      <c r="A79" s="155">
        <f t="shared" si="4"/>
        <v>69</v>
      </c>
      <c r="B79" s="25" t="s">
        <v>538</v>
      </c>
      <c r="C79" s="25" t="s">
        <v>70</v>
      </c>
      <c r="D79" s="25" t="s">
        <v>8</v>
      </c>
      <c r="E79" s="25" t="s">
        <v>9</v>
      </c>
      <c r="F79" s="25" t="s">
        <v>71</v>
      </c>
      <c r="G79" s="33" t="s">
        <v>72</v>
      </c>
      <c r="H79" s="25" t="s">
        <v>11</v>
      </c>
      <c r="I79" s="25" t="s">
        <v>70</v>
      </c>
      <c r="J79" s="25" t="s">
        <v>11</v>
      </c>
      <c r="K79" s="25" t="s">
        <v>11</v>
      </c>
      <c r="L79" s="25" t="s">
        <v>11</v>
      </c>
      <c r="M79" s="32">
        <f>M80+M82</f>
        <v>133096.9</v>
      </c>
      <c r="N79" s="30">
        <v>37963000</v>
      </c>
      <c r="O79" s="30">
        <v>42144000</v>
      </c>
      <c r="P79" s="30">
        <v>18126000</v>
      </c>
      <c r="Q79" s="30">
        <v>8143400</v>
      </c>
      <c r="R79" s="32">
        <f>R80+R82</f>
        <v>140900.7</v>
      </c>
      <c r="S79" s="32">
        <f>S80</f>
        <v>7803.799999999996</v>
      </c>
    </row>
    <row r="80" spans="1:19" ht="18" customHeight="1">
      <c r="A80" s="155">
        <f t="shared" si="4"/>
        <v>70</v>
      </c>
      <c r="B80" s="25" t="s">
        <v>538</v>
      </c>
      <c r="C80" s="25" t="s">
        <v>73</v>
      </c>
      <c r="D80" s="25" t="s">
        <v>8</v>
      </c>
      <c r="E80" s="25" t="s">
        <v>9</v>
      </c>
      <c r="F80" s="25" t="s">
        <v>71</v>
      </c>
      <c r="G80" s="33" t="s">
        <v>74</v>
      </c>
      <c r="H80" s="25"/>
      <c r="I80" s="25"/>
      <c r="J80" s="25"/>
      <c r="K80" s="25"/>
      <c r="L80" s="25"/>
      <c r="M80" s="32">
        <f>M81</f>
        <v>106579.5</v>
      </c>
      <c r="N80" s="30"/>
      <c r="O80" s="30"/>
      <c r="P80" s="30"/>
      <c r="Q80" s="30"/>
      <c r="R80" s="32">
        <f>R81</f>
        <v>106579.5</v>
      </c>
      <c r="S80" s="32">
        <f>S81</f>
        <v>7803.799999999996</v>
      </c>
    </row>
    <row r="81" spans="1:19" ht="24">
      <c r="A81" s="155">
        <f t="shared" si="4"/>
        <v>71</v>
      </c>
      <c r="B81" s="34" t="s">
        <v>538</v>
      </c>
      <c r="C81" s="34" t="s">
        <v>73</v>
      </c>
      <c r="D81" s="34" t="s">
        <v>297</v>
      </c>
      <c r="E81" s="34" t="s">
        <v>9</v>
      </c>
      <c r="F81" s="34" t="s">
        <v>71</v>
      </c>
      <c r="G81" s="35" t="s">
        <v>75</v>
      </c>
      <c r="H81" s="34" t="s">
        <v>11</v>
      </c>
      <c r="I81" s="34" t="s">
        <v>73</v>
      </c>
      <c r="J81" s="34" t="s">
        <v>11</v>
      </c>
      <c r="K81" s="34" t="s">
        <v>11</v>
      </c>
      <c r="L81" s="34" t="s">
        <v>11</v>
      </c>
      <c r="M81" s="36">
        <v>106579.5</v>
      </c>
      <c r="N81" s="30">
        <v>37963000</v>
      </c>
      <c r="O81" s="30">
        <v>42144000</v>
      </c>
      <c r="P81" s="30">
        <v>18126000</v>
      </c>
      <c r="Q81" s="30">
        <v>8143400</v>
      </c>
      <c r="R81" s="36">
        <v>106579.5</v>
      </c>
      <c r="S81" s="36">
        <f>S82</f>
        <v>7803.799999999996</v>
      </c>
    </row>
    <row r="82" spans="1:19" ht="25.5" customHeight="1">
      <c r="A82" s="155">
        <f t="shared" si="4"/>
        <v>72</v>
      </c>
      <c r="B82" s="25" t="s">
        <v>538</v>
      </c>
      <c r="C82" s="25" t="s">
        <v>76</v>
      </c>
      <c r="D82" s="25" t="s">
        <v>8</v>
      </c>
      <c r="E82" s="25" t="s">
        <v>9</v>
      </c>
      <c r="F82" s="25" t="s">
        <v>71</v>
      </c>
      <c r="G82" s="33" t="s">
        <v>90</v>
      </c>
      <c r="H82" s="25"/>
      <c r="I82" s="25"/>
      <c r="J82" s="25"/>
      <c r="K82" s="25"/>
      <c r="L82" s="25"/>
      <c r="M82" s="32">
        <f>M83</f>
        <v>26517.4</v>
      </c>
      <c r="N82" s="30"/>
      <c r="O82" s="30"/>
      <c r="P82" s="30"/>
      <c r="Q82" s="30"/>
      <c r="R82" s="32">
        <f>R83</f>
        <v>34321.2</v>
      </c>
      <c r="S82" s="32">
        <f>S83</f>
        <v>7803.799999999996</v>
      </c>
    </row>
    <row r="83" spans="1:19" ht="24">
      <c r="A83" s="155">
        <f t="shared" si="4"/>
        <v>73</v>
      </c>
      <c r="B83" s="34" t="s">
        <v>538</v>
      </c>
      <c r="C83" s="34" t="s">
        <v>76</v>
      </c>
      <c r="D83" s="34" t="s">
        <v>297</v>
      </c>
      <c r="E83" s="34" t="s">
        <v>9</v>
      </c>
      <c r="F83" s="34" t="s">
        <v>71</v>
      </c>
      <c r="G83" s="35" t="s">
        <v>91</v>
      </c>
      <c r="H83" s="34"/>
      <c r="I83" s="34"/>
      <c r="J83" s="34"/>
      <c r="K83" s="34"/>
      <c r="L83" s="34"/>
      <c r="M83" s="36">
        <v>26517.4</v>
      </c>
      <c r="N83" s="30"/>
      <c r="O83" s="30"/>
      <c r="P83" s="30"/>
      <c r="Q83" s="30"/>
      <c r="R83" s="36">
        <v>34321.2</v>
      </c>
      <c r="S83" s="36">
        <f aca="true" t="shared" si="5" ref="S83:S90">R83-M83</f>
        <v>7803.799999999996</v>
      </c>
    </row>
    <row r="84" spans="1:19" ht="31.5" customHeight="1">
      <c r="A84" s="155">
        <f t="shared" si="4"/>
        <v>74</v>
      </c>
      <c r="B84" s="25" t="s">
        <v>538</v>
      </c>
      <c r="C84" s="25" t="s">
        <v>92</v>
      </c>
      <c r="D84" s="25" t="s">
        <v>8</v>
      </c>
      <c r="E84" s="25" t="s">
        <v>9</v>
      </c>
      <c r="F84" s="25" t="s">
        <v>71</v>
      </c>
      <c r="G84" s="33" t="s">
        <v>93</v>
      </c>
      <c r="H84" s="25" t="s">
        <v>11</v>
      </c>
      <c r="I84" s="25" t="s">
        <v>94</v>
      </c>
      <c r="J84" s="25" t="s">
        <v>11</v>
      </c>
      <c r="K84" s="25" t="s">
        <v>11</v>
      </c>
      <c r="L84" s="25" t="s">
        <v>11</v>
      </c>
      <c r="M84" s="40">
        <f>M86+M87</f>
        <v>58741.5</v>
      </c>
      <c r="N84" s="30">
        <v>0</v>
      </c>
      <c r="O84" s="30">
        <v>2644080</v>
      </c>
      <c r="P84" s="30">
        <v>1983570</v>
      </c>
      <c r="Q84" s="30">
        <v>1074700</v>
      </c>
      <c r="R84" s="40">
        <f>R86+R87+R85</f>
        <v>81551</v>
      </c>
      <c r="S84" s="32">
        <f t="shared" si="5"/>
        <v>22809.5</v>
      </c>
    </row>
    <row r="85" spans="1:19" ht="55.5" customHeight="1">
      <c r="A85" s="155">
        <f t="shared" si="4"/>
        <v>75</v>
      </c>
      <c r="B85" s="25" t="s">
        <v>538</v>
      </c>
      <c r="C85" s="34" t="s">
        <v>877</v>
      </c>
      <c r="D85" s="34" t="s">
        <v>297</v>
      </c>
      <c r="E85" s="34" t="s">
        <v>807</v>
      </c>
      <c r="F85" s="34" t="s">
        <v>71</v>
      </c>
      <c r="G85" s="35" t="s">
        <v>878</v>
      </c>
      <c r="H85" s="25"/>
      <c r="I85" s="25"/>
      <c r="J85" s="25"/>
      <c r="K85" s="25"/>
      <c r="L85" s="25"/>
      <c r="M85" s="40"/>
      <c r="N85" s="30"/>
      <c r="O85" s="30"/>
      <c r="P85" s="30"/>
      <c r="Q85" s="30"/>
      <c r="R85" s="41">
        <v>464</v>
      </c>
      <c r="S85" s="36">
        <f t="shared" si="5"/>
        <v>464</v>
      </c>
    </row>
    <row r="86" spans="1:19" ht="86.25" customHeight="1">
      <c r="A86" s="155">
        <f t="shared" si="4"/>
        <v>76</v>
      </c>
      <c r="B86" s="34" t="s">
        <v>538</v>
      </c>
      <c r="C86" s="34" t="s">
        <v>95</v>
      </c>
      <c r="D86" s="34" t="s">
        <v>297</v>
      </c>
      <c r="E86" s="34" t="s">
        <v>807</v>
      </c>
      <c r="F86" s="34" t="s">
        <v>71</v>
      </c>
      <c r="G86" s="87" t="s">
        <v>808</v>
      </c>
      <c r="H86" s="25"/>
      <c r="I86" s="25"/>
      <c r="J86" s="25"/>
      <c r="K86" s="25"/>
      <c r="L86" s="25"/>
      <c r="M86" s="41">
        <v>26517.4</v>
      </c>
      <c r="N86" s="37"/>
      <c r="O86" s="37"/>
      <c r="P86" s="37"/>
      <c r="Q86" s="37"/>
      <c r="R86" s="41">
        <v>26517.4</v>
      </c>
      <c r="S86" s="36">
        <f t="shared" si="5"/>
        <v>0</v>
      </c>
    </row>
    <row r="87" spans="1:19" ht="15" customHeight="1">
      <c r="A87" s="155">
        <f t="shared" si="4"/>
        <v>77</v>
      </c>
      <c r="B87" s="34" t="s">
        <v>538</v>
      </c>
      <c r="C87" s="34" t="s">
        <v>95</v>
      </c>
      <c r="D87" s="34" t="s">
        <v>297</v>
      </c>
      <c r="E87" s="34" t="s">
        <v>9</v>
      </c>
      <c r="F87" s="34" t="s">
        <v>71</v>
      </c>
      <c r="G87" s="35" t="s">
        <v>96</v>
      </c>
      <c r="H87" s="25"/>
      <c r="I87" s="25"/>
      <c r="J87" s="25"/>
      <c r="K87" s="25"/>
      <c r="L87" s="25"/>
      <c r="M87" s="93">
        <v>32224.1</v>
      </c>
      <c r="N87" s="30"/>
      <c r="O87" s="30"/>
      <c r="P87" s="30"/>
      <c r="Q87" s="30"/>
      <c r="R87" s="93">
        <f>50069.6+4500</f>
        <v>54569.6</v>
      </c>
      <c r="S87" s="36">
        <f t="shared" si="5"/>
        <v>22345.5</v>
      </c>
    </row>
    <row r="88" spans="1:20" ht="28.5">
      <c r="A88" s="155">
        <f t="shared" si="4"/>
        <v>78</v>
      </c>
      <c r="B88" s="25" t="s">
        <v>538</v>
      </c>
      <c r="C88" s="25" t="s">
        <v>97</v>
      </c>
      <c r="D88" s="25" t="s">
        <v>8</v>
      </c>
      <c r="E88" s="25" t="s">
        <v>9</v>
      </c>
      <c r="F88" s="25" t="s">
        <v>71</v>
      </c>
      <c r="G88" s="31" t="s">
        <v>98</v>
      </c>
      <c r="H88" s="25" t="s">
        <v>11</v>
      </c>
      <c r="I88" s="25" t="s">
        <v>92</v>
      </c>
      <c r="J88" s="25" t="s">
        <v>11</v>
      </c>
      <c r="K88" s="25" t="s">
        <v>11</v>
      </c>
      <c r="L88" s="25" t="s">
        <v>11</v>
      </c>
      <c r="M88" s="39">
        <f>M89+M91+M93+M95+M97+M99+M101+M103</f>
        <v>379392.9</v>
      </c>
      <c r="N88" s="30"/>
      <c r="O88" s="30"/>
      <c r="P88" s="30"/>
      <c r="Q88" s="30"/>
      <c r="R88" s="39">
        <f>R89+R91+R93+R95+R97+R99+R101+R103+R105</f>
        <v>374833.3</v>
      </c>
      <c r="S88" s="111">
        <f t="shared" si="5"/>
        <v>-4559.600000000035</v>
      </c>
      <c r="T88" s="48"/>
    </row>
    <row r="89" spans="1:19" ht="24">
      <c r="A89" s="155">
        <f t="shared" si="4"/>
        <v>79</v>
      </c>
      <c r="B89" s="25" t="s">
        <v>538</v>
      </c>
      <c r="C89" s="25" t="s">
        <v>99</v>
      </c>
      <c r="D89" s="25" t="s">
        <v>8</v>
      </c>
      <c r="E89" s="25" t="s">
        <v>9</v>
      </c>
      <c r="F89" s="25" t="s">
        <v>71</v>
      </c>
      <c r="G89" s="62" t="s">
        <v>823</v>
      </c>
      <c r="H89" s="25"/>
      <c r="I89" s="25"/>
      <c r="J89" s="25"/>
      <c r="K89" s="25"/>
      <c r="L89" s="25"/>
      <c r="M89" s="40">
        <f>M90</f>
        <v>13409.4</v>
      </c>
      <c r="N89" s="30"/>
      <c r="O89" s="30"/>
      <c r="P89" s="30"/>
      <c r="Q89" s="30"/>
      <c r="R89" s="40">
        <f>R90</f>
        <v>8325.6</v>
      </c>
      <c r="S89" s="112">
        <f t="shared" si="5"/>
        <v>-5083.799999999999</v>
      </c>
    </row>
    <row r="90" spans="1:19" ht="24">
      <c r="A90" s="155">
        <f t="shared" si="4"/>
        <v>80</v>
      </c>
      <c r="B90" s="34" t="s">
        <v>538</v>
      </c>
      <c r="C90" s="34" t="s">
        <v>99</v>
      </c>
      <c r="D90" s="34" t="s">
        <v>297</v>
      </c>
      <c r="E90" s="34" t="s">
        <v>9</v>
      </c>
      <c r="F90" s="34" t="s">
        <v>71</v>
      </c>
      <c r="G90" s="61" t="s">
        <v>824</v>
      </c>
      <c r="H90" s="34"/>
      <c r="I90" s="34"/>
      <c r="J90" s="34"/>
      <c r="K90" s="34"/>
      <c r="L90" s="34"/>
      <c r="M90" s="41">
        <v>13409.4</v>
      </c>
      <c r="N90" s="30"/>
      <c r="O90" s="30"/>
      <c r="P90" s="30"/>
      <c r="Q90" s="30"/>
      <c r="R90" s="41">
        <v>8325.6</v>
      </c>
      <c r="S90" s="113">
        <f t="shared" si="5"/>
        <v>-5083.799999999999</v>
      </c>
    </row>
    <row r="91" spans="1:19" ht="36">
      <c r="A91" s="155">
        <f t="shared" si="4"/>
        <v>81</v>
      </c>
      <c r="B91" s="25" t="s">
        <v>538</v>
      </c>
      <c r="C91" s="25" t="s">
        <v>101</v>
      </c>
      <c r="D91" s="25" t="s">
        <v>8</v>
      </c>
      <c r="E91" s="25" t="s">
        <v>9</v>
      </c>
      <c r="F91" s="25" t="s">
        <v>71</v>
      </c>
      <c r="G91" s="62" t="s">
        <v>825</v>
      </c>
      <c r="H91" s="34"/>
      <c r="I91" s="34"/>
      <c r="J91" s="34"/>
      <c r="K91" s="34"/>
      <c r="L91" s="34"/>
      <c r="M91" s="40">
        <f>M92</f>
        <v>107.2</v>
      </c>
      <c r="N91" s="30"/>
      <c r="O91" s="30"/>
      <c r="P91" s="30"/>
      <c r="Q91" s="30"/>
      <c r="R91" s="40">
        <f>R92</f>
        <v>107.2</v>
      </c>
      <c r="S91" s="112">
        <f aca="true" t="shared" si="6" ref="S91:S120">R91-M91</f>
        <v>0</v>
      </c>
    </row>
    <row r="92" spans="1:19" ht="36">
      <c r="A92" s="155">
        <f t="shared" si="4"/>
        <v>82</v>
      </c>
      <c r="B92" s="34" t="s">
        <v>538</v>
      </c>
      <c r="C92" s="34" t="s">
        <v>101</v>
      </c>
      <c r="D92" s="34" t="s">
        <v>297</v>
      </c>
      <c r="E92" s="34" t="s">
        <v>9</v>
      </c>
      <c r="F92" s="34" t="s">
        <v>71</v>
      </c>
      <c r="G92" s="61" t="s">
        <v>359</v>
      </c>
      <c r="H92" s="34"/>
      <c r="I92" s="34"/>
      <c r="J92" s="34"/>
      <c r="K92" s="34"/>
      <c r="L92" s="34"/>
      <c r="M92" s="41">
        <v>107.2</v>
      </c>
      <c r="N92" s="30"/>
      <c r="O92" s="30"/>
      <c r="P92" s="30"/>
      <c r="Q92" s="30"/>
      <c r="R92" s="41">
        <v>107.2</v>
      </c>
      <c r="S92" s="113">
        <f t="shared" si="6"/>
        <v>0</v>
      </c>
    </row>
    <row r="93" spans="1:19" ht="36">
      <c r="A93" s="155">
        <f t="shared" si="4"/>
        <v>83</v>
      </c>
      <c r="B93" s="25" t="s">
        <v>538</v>
      </c>
      <c r="C93" s="25" t="s">
        <v>102</v>
      </c>
      <c r="D93" s="25" t="s">
        <v>8</v>
      </c>
      <c r="E93" s="25" t="s">
        <v>9</v>
      </c>
      <c r="F93" s="25" t="s">
        <v>71</v>
      </c>
      <c r="G93" s="77" t="s">
        <v>360</v>
      </c>
      <c r="H93" s="25"/>
      <c r="I93" s="25"/>
      <c r="J93" s="25"/>
      <c r="K93" s="25"/>
      <c r="L93" s="25"/>
      <c r="M93" s="40">
        <f>M94</f>
        <v>4.3</v>
      </c>
      <c r="N93" s="30"/>
      <c r="O93" s="30"/>
      <c r="P93" s="30"/>
      <c r="Q93" s="30"/>
      <c r="R93" s="40">
        <f>R94</f>
        <v>4.3</v>
      </c>
      <c r="S93" s="112">
        <f t="shared" si="6"/>
        <v>0</v>
      </c>
    </row>
    <row r="94" spans="1:19" ht="36">
      <c r="A94" s="155">
        <f t="shared" si="4"/>
        <v>84</v>
      </c>
      <c r="B94" s="34" t="s">
        <v>538</v>
      </c>
      <c r="C94" s="34" t="s">
        <v>102</v>
      </c>
      <c r="D94" s="34" t="s">
        <v>297</v>
      </c>
      <c r="E94" s="34" t="s">
        <v>9</v>
      </c>
      <c r="F94" s="34" t="s">
        <v>71</v>
      </c>
      <c r="G94" s="61" t="s">
        <v>361</v>
      </c>
      <c r="H94" s="34"/>
      <c r="I94" s="34"/>
      <c r="J94" s="34"/>
      <c r="K94" s="34"/>
      <c r="L94" s="34"/>
      <c r="M94" s="41">
        <v>4.3</v>
      </c>
      <c r="N94" s="30"/>
      <c r="O94" s="30"/>
      <c r="P94" s="30"/>
      <c r="Q94" s="30"/>
      <c r="R94" s="41">
        <v>4.3</v>
      </c>
      <c r="S94" s="113">
        <f t="shared" si="6"/>
        <v>0</v>
      </c>
    </row>
    <row r="95" spans="1:19" ht="28.5" customHeight="1">
      <c r="A95" s="155">
        <f t="shared" si="4"/>
        <v>85</v>
      </c>
      <c r="B95" s="25" t="s">
        <v>538</v>
      </c>
      <c r="C95" s="25" t="s">
        <v>103</v>
      </c>
      <c r="D95" s="25" t="s">
        <v>8</v>
      </c>
      <c r="E95" s="25" t="s">
        <v>9</v>
      </c>
      <c r="F95" s="25" t="s">
        <v>71</v>
      </c>
      <c r="G95" s="33" t="s">
        <v>273</v>
      </c>
      <c r="H95" s="25"/>
      <c r="I95" s="25"/>
      <c r="J95" s="25"/>
      <c r="K95" s="25"/>
      <c r="L95" s="25"/>
      <c r="M95" s="40">
        <f>M96</f>
        <v>2111.5</v>
      </c>
      <c r="N95" s="30"/>
      <c r="O95" s="30"/>
      <c r="P95" s="30"/>
      <c r="Q95" s="30"/>
      <c r="R95" s="40">
        <f>R96</f>
        <v>2111.5</v>
      </c>
      <c r="S95" s="112">
        <f t="shared" si="6"/>
        <v>0</v>
      </c>
    </row>
    <row r="96" spans="1:19" ht="31.5" customHeight="1">
      <c r="A96" s="155">
        <f t="shared" si="4"/>
        <v>86</v>
      </c>
      <c r="B96" s="34" t="s">
        <v>538</v>
      </c>
      <c r="C96" s="34" t="s">
        <v>103</v>
      </c>
      <c r="D96" s="34" t="s">
        <v>297</v>
      </c>
      <c r="E96" s="34" t="s">
        <v>9</v>
      </c>
      <c r="F96" s="34" t="s">
        <v>71</v>
      </c>
      <c r="G96" s="35" t="s">
        <v>104</v>
      </c>
      <c r="H96" s="34"/>
      <c r="I96" s="34"/>
      <c r="J96" s="34"/>
      <c r="K96" s="34"/>
      <c r="L96" s="34"/>
      <c r="M96" s="41">
        <v>2111.5</v>
      </c>
      <c r="N96" s="30"/>
      <c r="O96" s="30"/>
      <c r="P96" s="30"/>
      <c r="Q96" s="30"/>
      <c r="R96" s="41">
        <v>2111.5</v>
      </c>
      <c r="S96" s="113">
        <f t="shared" si="6"/>
        <v>0</v>
      </c>
    </row>
    <row r="97" spans="1:19" ht="27" customHeight="1">
      <c r="A97" s="155">
        <f t="shared" si="4"/>
        <v>87</v>
      </c>
      <c r="B97" s="25" t="s">
        <v>538</v>
      </c>
      <c r="C97" s="25" t="s">
        <v>105</v>
      </c>
      <c r="D97" s="25" t="s">
        <v>8</v>
      </c>
      <c r="E97" s="25" t="s">
        <v>9</v>
      </c>
      <c r="F97" s="25" t="s">
        <v>71</v>
      </c>
      <c r="G97" s="62" t="s">
        <v>362</v>
      </c>
      <c r="H97" s="34"/>
      <c r="I97" s="34"/>
      <c r="J97" s="34"/>
      <c r="K97" s="34"/>
      <c r="L97" s="34"/>
      <c r="M97" s="40">
        <f>M98</f>
        <v>5328.3</v>
      </c>
      <c r="N97" s="30"/>
      <c r="O97" s="30"/>
      <c r="P97" s="30"/>
      <c r="Q97" s="30"/>
      <c r="R97" s="40">
        <f>R98</f>
        <v>4848.3</v>
      </c>
      <c r="S97" s="112">
        <f t="shared" si="6"/>
        <v>-480</v>
      </c>
    </row>
    <row r="98" spans="1:19" ht="32.25" customHeight="1">
      <c r="A98" s="155">
        <f t="shared" si="4"/>
        <v>88</v>
      </c>
      <c r="B98" s="34" t="s">
        <v>538</v>
      </c>
      <c r="C98" s="34" t="s">
        <v>105</v>
      </c>
      <c r="D98" s="34" t="s">
        <v>297</v>
      </c>
      <c r="E98" s="34" t="s">
        <v>9</v>
      </c>
      <c r="F98" s="34" t="s">
        <v>71</v>
      </c>
      <c r="G98" s="61" t="s">
        <v>363</v>
      </c>
      <c r="H98" s="34"/>
      <c r="I98" s="34"/>
      <c r="J98" s="34"/>
      <c r="K98" s="34"/>
      <c r="L98" s="34"/>
      <c r="M98" s="41">
        <v>5328.3</v>
      </c>
      <c r="N98" s="30"/>
      <c r="O98" s="30"/>
      <c r="P98" s="30"/>
      <c r="Q98" s="30"/>
      <c r="R98" s="41">
        <v>4848.3</v>
      </c>
      <c r="S98" s="113">
        <f t="shared" si="6"/>
        <v>-480</v>
      </c>
    </row>
    <row r="99" spans="1:19" ht="24">
      <c r="A99" s="155">
        <f t="shared" si="4"/>
        <v>89</v>
      </c>
      <c r="B99" s="25" t="s">
        <v>538</v>
      </c>
      <c r="C99" s="25" t="s">
        <v>106</v>
      </c>
      <c r="D99" s="25" t="s">
        <v>8</v>
      </c>
      <c r="E99" s="25" t="s">
        <v>9</v>
      </c>
      <c r="F99" s="25" t="s">
        <v>71</v>
      </c>
      <c r="G99" s="33" t="s">
        <v>337</v>
      </c>
      <c r="H99" s="25"/>
      <c r="I99" s="25"/>
      <c r="J99" s="25"/>
      <c r="K99" s="25"/>
      <c r="L99" s="25"/>
      <c r="M99" s="32">
        <f>M100</f>
        <v>357476.2</v>
      </c>
      <c r="N99" s="30"/>
      <c r="O99" s="30"/>
      <c r="P99" s="30"/>
      <c r="Q99" s="30"/>
      <c r="R99" s="32">
        <f>R100</f>
        <v>355153.3</v>
      </c>
      <c r="S99" s="112">
        <f t="shared" si="6"/>
        <v>-2322.9000000000233</v>
      </c>
    </row>
    <row r="100" spans="1:19" ht="24">
      <c r="A100" s="155">
        <f t="shared" si="4"/>
        <v>90</v>
      </c>
      <c r="B100" s="34" t="s">
        <v>538</v>
      </c>
      <c r="C100" s="34" t="s">
        <v>106</v>
      </c>
      <c r="D100" s="34" t="s">
        <v>297</v>
      </c>
      <c r="E100" s="34" t="s">
        <v>9</v>
      </c>
      <c r="F100" s="34" t="s">
        <v>71</v>
      </c>
      <c r="G100" s="35" t="s">
        <v>338</v>
      </c>
      <c r="H100" s="34"/>
      <c r="I100" s="34"/>
      <c r="J100" s="34"/>
      <c r="K100" s="34"/>
      <c r="L100" s="34"/>
      <c r="M100" s="93">
        <v>357476.2</v>
      </c>
      <c r="N100" s="30"/>
      <c r="O100" s="30"/>
      <c r="P100" s="30"/>
      <c r="Q100" s="30"/>
      <c r="R100" s="93">
        <f>350532.7+4620.6</f>
        <v>355153.3</v>
      </c>
      <c r="S100" s="113">
        <f t="shared" si="6"/>
        <v>-2322.9000000000233</v>
      </c>
    </row>
    <row r="101" spans="1:19" ht="48">
      <c r="A101" s="155">
        <f t="shared" si="4"/>
        <v>91</v>
      </c>
      <c r="B101" s="25" t="s">
        <v>538</v>
      </c>
      <c r="C101" s="25" t="s">
        <v>339</v>
      </c>
      <c r="D101" s="25" t="s">
        <v>8</v>
      </c>
      <c r="E101" s="25" t="s">
        <v>9</v>
      </c>
      <c r="F101" s="25" t="s">
        <v>71</v>
      </c>
      <c r="G101" s="62" t="s">
        <v>364</v>
      </c>
      <c r="H101" s="25"/>
      <c r="I101" s="25"/>
      <c r="J101" s="25"/>
      <c r="K101" s="25"/>
      <c r="L101" s="25"/>
      <c r="M101" s="40">
        <f>M102</f>
        <v>698.5</v>
      </c>
      <c r="N101" s="30"/>
      <c r="O101" s="30"/>
      <c r="P101" s="30"/>
      <c r="Q101" s="30"/>
      <c r="R101" s="40">
        <f>R102</f>
        <v>1182.3</v>
      </c>
      <c r="S101" s="112">
        <f t="shared" si="6"/>
        <v>483.79999999999995</v>
      </c>
    </row>
    <row r="102" spans="1:19" ht="48">
      <c r="A102" s="155">
        <f t="shared" si="4"/>
        <v>92</v>
      </c>
      <c r="B102" s="34" t="s">
        <v>538</v>
      </c>
      <c r="C102" s="34" t="s">
        <v>339</v>
      </c>
      <c r="D102" s="34" t="s">
        <v>297</v>
      </c>
      <c r="E102" s="34" t="s">
        <v>9</v>
      </c>
      <c r="F102" s="34" t="s">
        <v>71</v>
      </c>
      <c r="G102" s="61" t="s">
        <v>365</v>
      </c>
      <c r="H102" s="34"/>
      <c r="I102" s="34"/>
      <c r="J102" s="34"/>
      <c r="K102" s="34"/>
      <c r="L102" s="34"/>
      <c r="M102" s="41">
        <v>698.5</v>
      </c>
      <c r="N102" s="30"/>
      <c r="O102" s="30"/>
      <c r="P102" s="30"/>
      <c r="Q102" s="30"/>
      <c r="R102" s="41">
        <f>1112.3+70</f>
        <v>1182.3</v>
      </c>
      <c r="S102" s="113">
        <f t="shared" si="6"/>
        <v>483.79999999999995</v>
      </c>
    </row>
    <row r="103" spans="1:19" ht="27" customHeight="1">
      <c r="A103" s="155">
        <f t="shared" si="4"/>
        <v>93</v>
      </c>
      <c r="B103" s="25" t="s">
        <v>538</v>
      </c>
      <c r="C103" s="25" t="s">
        <v>393</v>
      </c>
      <c r="D103" s="25" t="s">
        <v>8</v>
      </c>
      <c r="E103" s="25" t="s">
        <v>9</v>
      </c>
      <c r="F103" s="25" t="s">
        <v>71</v>
      </c>
      <c r="G103" s="144" t="s">
        <v>544</v>
      </c>
      <c r="H103" s="25"/>
      <c r="I103" s="25"/>
      <c r="J103" s="25"/>
      <c r="K103" s="25"/>
      <c r="L103" s="25"/>
      <c r="M103" s="40">
        <f>M104</f>
        <v>257.5</v>
      </c>
      <c r="N103" s="30"/>
      <c r="O103" s="30"/>
      <c r="P103" s="30"/>
      <c r="Q103" s="30"/>
      <c r="R103" s="40">
        <f>R104</f>
        <v>442.5</v>
      </c>
      <c r="S103" s="40">
        <f>S104</f>
        <v>185</v>
      </c>
    </row>
    <row r="104" spans="1:19" ht="39.75" customHeight="1">
      <c r="A104" s="155">
        <f t="shared" si="4"/>
        <v>94</v>
      </c>
      <c r="B104" s="34" t="s">
        <v>538</v>
      </c>
      <c r="C104" s="34" t="s">
        <v>393</v>
      </c>
      <c r="D104" s="34" t="s">
        <v>297</v>
      </c>
      <c r="E104" s="34" t="s">
        <v>9</v>
      </c>
      <c r="F104" s="34" t="s">
        <v>71</v>
      </c>
      <c r="G104" s="91" t="s">
        <v>545</v>
      </c>
      <c r="H104" s="34"/>
      <c r="I104" s="34"/>
      <c r="J104" s="34"/>
      <c r="K104" s="34"/>
      <c r="L104" s="34"/>
      <c r="M104" s="93">
        <v>257.5</v>
      </c>
      <c r="N104" s="30"/>
      <c r="O104" s="30"/>
      <c r="P104" s="30"/>
      <c r="Q104" s="30"/>
      <c r="R104" s="93">
        <v>442.5</v>
      </c>
      <c r="S104" s="113">
        <f t="shared" si="6"/>
        <v>185</v>
      </c>
    </row>
    <row r="105" spans="1:19" ht="49.5" customHeight="1">
      <c r="A105" s="155">
        <f t="shared" si="4"/>
        <v>95</v>
      </c>
      <c r="B105" s="25" t="s">
        <v>538</v>
      </c>
      <c r="C105" s="25" t="s">
        <v>809</v>
      </c>
      <c r="D105" s="25" t="s">
        <v>8</v>
      </c>
      <c r="E105" s="25" t="s">
        <v>9</v>
      </c>
      <c r="F105" s="25" t="s">
        <v>71</v>
      </c>
      <c r="G105" s="90" t="s">
        <v>366</v>
      </c>
      <c r="H105" s="34"/>
      <c r="I105" s="34"/>
      <c r="J105" s="34"/>
      <c r="K105" s="34"/>
      <c r="L105" s="34"/>
      <c r="M105" s="40">
        <f>M106+M107</f>
        <v>0</v>
      </c>
      <c r="N105" s="30"/>
      <c r="O105" s="30"/>
      <c r="P105" s="30"/>
      <c r="Q105" s="30"/>
      <c r="R105" s="40">
        <f>R106+R107</f>
        <v>2658.3</v>
      </c>
      <c r="S105" s="40">
        <f>S106+S107</f>
        <v>2658.3</v>
      </c>
    </row>
    <row r="106" spans="1:19" ht="49.5" customHeight="1">
      <c r="A106" s="155">
        <f t="shared" si="4"/>
        <v>96</v>
      </c>
      <c r="B106" s="34" t="s">
        <v>538</v>
      </c>
      <c r="C106" s="34" t="s">
        <v>809</v>
      </c>
      <c r="D106" s="34" t="s">
        <v>297</v>
      </c>
      <c r="E106" s="34" t="s">
        <v>810</v>
      </c>
      <c r="F106" s="34" t="s">
        <v>71</v>
      </c>
      <c r="G106" s="91" t="s">
        <v>367</v>
      </c>
      <c r="H106" s="34"/>
      <c r="I106" s="34"/>
      <c r="J106" s="34"/>
      <c r="K106" s="34"/>
      <c r="L106" s="34"/>
      <c r="M106" s="114">
        <v>0</v>
      </c>
      <c r="N106" s="30"/>
      <c r="O106" s="30"/>
      <c r="P106" s="30"/>
      <c r="Q106" s="30"/>
      <c r="R106" s="114">
        <v>0</v>
      </c>
      <c r="S106" s="113">
        <f t="shared" si="6"/>
        <v>0</v>
      </c>
    </row>
    <row r="107" spans="1:19" ht="49.5" customHeight="1">
      <c r="A107" s="155">
        <f t="shared" si="4"/>
        <v>97</v>
      </c>
      <c r="B107" s="34" t="s">
        <v>538</v>
      </c>
      <c r="C107" s="34" t="s">
        <v>809</v>
      </c>
      <c r="D107" s="34" t="s">
        <v>297</v>
      </c>
      <c r="E107" s="34" t="s">
        <v>811</v>
      </c>
      <c r="F107" s="34" t="s">
        <v>71</v>
      </c>
      <c r="G107" s="91" t="s">
        <v>368</v>
      </c>
      <c r="H107" s="34"/>
      <c r="I107" s="34"/>
      <c r="J107" s="34"/>
      <c r="K107" s="34"/>
      <c r="L107" s="34"/>
      <c r="M107" s="114">
        <v>0</v>
      </c>
      <c r="N107" s="30"/>
      <c r="O107" s="30"/>
      <c r="P107" s="30"/>
      <c r="Q107" s="30"/>
      <c r="R107" s="114">
        <v>2658.3</v>
      </c>
      <c r="S107" s="113">
        <f t="shared" si="6"/>
        <v>2658.3</v>
      </c>
    </row>
    <row r="108" spans="1:19" ht="12.75" customHeight="1">
      <c r="A108" s="155">
        <f t="shared" si="4"/>
        <v>98</v>
      </c>
      <c r="B108" s="34" t="s">
        <v>538</v>
      </c>
      <c r="C108" s="34" t="s">
        <v>94</v>
      </c>
      <c r="D108" s="34" t="s">
        <v>8</v>
      </c>
      <c r="E108" s="34" t="s">
        <v>9</v>
      </c>
      <c r="F108" s="34" t="s">
        <v>71</v>
      </c>
      <c r="G108" s="205" t="s">
        <v>340</v>
      </c>
      <c r="H108" s="34"/>
      <c r="I108" s="34"/>
      <c r="J108" s="34"/>
      <c r="K108" s="34"/>
      <c r="L108" s="34"/>
      <c r="M108" s="138"/>
      <c r="N108" s="30"/>
      <c r="O108" s="30"/>
      <c r="P108" s="30"/>
      <c r="Q108" s="30"/>
      <c r="R108" s="139">
        <f>R109</f>
        <v>100</v>
      </c>
      <c r="S108" s="112">
        <f t="shared" si="6"/>
        <v>100</v>
      </c>
    </row>
    <row r="109" spans="1:19" ht="38.25" customHeight="1">
      <c r="A109" s="155">
        <f t="shared" si="4"/>
        <v>99</v>
      </c>
      <c r="B109" s="34" t="s">
        <v>538</v>
      </c>
      <c r="C109" s="34" t="s">
        <v>546</v>
      </c>
      <c r="D109" s="34" t="s">
        <v>297</v>
      </c>
      <c r="E109" s="34" t="s">
        <v>9</v>
      </c>
      <c r="F109" s="34" t="s">
        <v>71</v>
      </c>
      <c r="G109" s="91" t="s">
        <v>547</v>
      </c>
      <c r="H109" s="34"/>
      <c r="I109" s="34"/>
      <c r="J109" s="34"/>
      <c r="K109" s="34"/>
      <c r="L109" s="34"/>
      <c r="M109" s="114"/>
      <c r="N109" s="30"/>
      <c r="O109" s="30"/>
      <c r="P109" s="30"/>
      <c r="Q109" s="30"/>
      <c r="R109" s="206">
        <v>100</v>
      </c>
      <c r="S109" s="113">
        <f t="shared" si="6"/>
        <v>100</v>
      </c>
    </row>
    <row r="110" spans="1:19" ht="18" customHeight="1">
      <c r="A110" s="155">
        <f t="shared" si="4"/>
        <v>100</v>
      </c>
      <c r="B110" s="147" t="s">
        <v>538</v>
      </c>
      <c r="C110" s="148" t="s">
        <v>548</v>
      </c>
      <c r="D110" s="148" t="s">
        <v>8</v>
      </c>
      <c r="E110" s="148" t="s">
        <v>9</v>
      </c>
      <c r="F110" s="148" t="s">
        <v>179</v>
      </c>
      <c r="G110" s="149" t="s">
        <v>549</v>
      </c>
      <c r="H110" s="34"/>
      <c r="I110" s="34"/>
      <c r="J110" s="34"/>
      <c r="K110" s="34"/>
      <c r="L110" s="34"/>
      <c r="M110" s="114"/>
      <c r="N110" s="30"/>
      <c r="O110" s="30"/>
      <c r="P110" s="30"/>
      <c r="Q110" s="30"/>
      <c r="R110" s="139">
        <f>R111</f>
        <v>60</v>
      </c>
      <c r="S110" s="112">
        <f t="shared" si="6"/>
        <v>60</v>
      </c>
    </row>
    <row r="111" spans="1:19" ht="18" customHeight="1">
      <c r="A111" s="155">
        <f t="shared" si="4"/>
        <v>101</v>
      </c>
      <c r="B111" s="34" t="s">
        <v>538</v>
      </c>
      <c r="C111" s="34" t="s">
        <v>550</v>
      </c>
      <c r="D111" s="34" t="s">
        <v>297</v>
      </c>
      <c r="E111" s="34" t="s">
        <v>9</v>
      </c>
      <c r="F111" s="34" t="s">
        <v>179</v>
      </c>
      <c r="G111" s="35" t="s">
        <v>551</v>
      </c>
      <c r="H111" s="34"/>
      <c r="I111" s="34"/>
      <c r="J111" s="34"/>
      <c r="K111" s="34"/>
      <c r="L111" s="34"/>
      <c r="M111" s="114"/>
      <c r="N111" s="30"/>
      <c r="O111" s="30"/>
      <c r="P111" s="30"/>
      <c r="Q111" s="30"/>
      <c r="R111" s="206">
        <f>R112</f>
        <v>60</v>
      </c>
      <c r="S111" s="113">
        <f t="shared" si="6"/>
        <v>60</v>
      </c>
    </row>
    <row r="112" spans="1:19" ht="18" customHeight="1">
      <c r="A112" s="155">
        <f t="shared" si="4"/>
        <v>102</v>
      </c>
      <c r="B112" s="34" t="s">
        <v>538</v>
      </c>
      <c r="C112" s="34" t="s">
        <v>552</v>
      </c>
      <c r="D112" s="34" t="s">
        <v>297</v>
      </c>
      <c r="E112" s="34" t="s">
        <v>9</v>
      </c>
      <c r="F112" s="34" t="s">
        <v>179</v>
      </c>
      <c r="G112" s="35" t="s">
        <v>551</v>
      </c>
      <c r="H112" s="34"/>
      <c r="I112" s="34"/>
      <c r="J112" s="34"/>
      <c r="K112" s="34"/>
      <c r="L112" s="34"/>
      <c r="M112" s="114"/>
      <c r="N112" s="30"/>
      <c r="O112" s="30"/>
      <c r="P112" s="30"/>
      <c r="Q112" s="30"/>
      <c r="R112" s="206">
        <v>60</v>
      </c>
      <c r="S112" s="113">
        <f t="shared" si="6"/>
        <v>60</v>
      </c>
    </row>
    <row r="113" spans="1:19" ht="49.5" customHeight="1">
      <c r="A113" s="347">
        <f t="shared" si="4"/>
        <v>103</v>
      </c>
      <c r="B113" s="281" t="s">
        <v>6</v>
      </c>
      <c r="C113" s="281" t="s">
        <v>394</v>
      </c>
      <c r="D113" s="281" t="s">
        <v>8</v>
      </c>
      <c r="E113" s="281" t="s">
        <v>9</v>
      </c>
      <c r="F113" s="281" t="s">
        <v>6</v>
      </c>
      <c r="G113" s="345" t="s">
        <v>395</v>
      </c>
      <c r="H113" s="34"/>
      <c r="I113" s="34"/>
      <c r="J113" s="34"/>
      <c r="K113" s="34"/>
      <c r="L113" s="34"/>
      <c r="M113" s="306">
        <f>M115+M116</f>
        <v>660.2</v>
      </c>
      <c r="N113" s="30"/>
      <c r="O113" s="30"/>
      <c r="P113" s="30"/>
      <c r="Q113" s="30"/>
      <c r="R113" s="306">
        <f>R115+R116</f>
        <v>660.2</v>
      </c>
      <c r="S113" s="306">
        <f t="shared" si="6"/>
        <v>0</v>
      </c>
    </row>
    <row r="114" spans="1:19" ht="32.25" customHeight="1">
      <c r="A114" s="348"/>
      <c r="B114" s="349"/>
      <c r="C114" s="349"/>
      <c r="D114" s="349"/>
      <c r="E114" s="349"/>
      <c r="F114" s="349"/>
      <c r="G114" s="345"/>
      <c r="H114" s="34"/>
      <c r="I114" s="34"/>
      <c r="J114" s="34"/>
      <c r="K114" s="34"/>
      <c r="L114" s="34"/>
      <c r="M114" s="309"/>
      <c r="N114" s="30"/>
      <c r="O114" s="30"/>
      <c r="P114" s="30"/>
      <c r="Q114" s="30"/>
      <c r="R114" s="309"/>
      <c r="S114" s="346"/>
    </row>
    <row r="115" spans="1:19" ht="37.5" customHeight="1">
      <c r="A115" s="155">
        <v>103</v>
      </c>
      <c r="B115" s="94" t="s">
        <v>538</v>
      </c>
      <c r="C115" s="34" t="s">
        <v>396</v>
      </c>
      <c r="D115" s="34" t="s">
        <v>297</v>
      </c>
      <c r="E115" s="34" t="s">
        <v>9</v>
      </c>
      <c r="F115" s="34" t="s">
        <v>71</v>
      </c>
      <c r="G115" s="95" t="s">
        <v>397</v>
      </c>
      <c r="H115" s="34"/>
      <c r="I115" s="34"/>
      <c r="J115" s="34"/>
      <c r="K115" s="34"/>
      <c r="L115" s="34"/>
      <c r="M115" s="93">
        <v>183.9</v>
      </c>
      <c r="N115" s="30"/>
      <c r="O115" s="30"/>
      <c r="P115" s="30"/>
      <c r="Q115" s="30"/>
      <c r="R115" s="93">
        <v>183.9</v>
      </c>
      <c r="S115" s="113">
        <f t="shared" si="6"/>
        <v>0</v>
      </c>
    </row>
    <row r="116" spans="1:19" ht="26.25">
      <c r="A116" s="155">
        <f t="shared" si="4"/>
        <v>104</v>
      </c>
      <c r="B116" s="96" t="s">
        <v>159</v>
      </c>
      <c r="C116" s="73" t="s">
        <v>396</v>
      </c>
      <c r="D116" s="73" t="s">
        <v>297</v>
      </c>
      <c r="E116" s="73" t="s">
        <v>9</v>
      </c>
      <c r="F116" s="73" t="s">
        <v>179</v>
      </c>
      <c r="G116" s="97" t="s">
        <v>398</v>
      </c>
      <c r="H116" s="115"/>
      <c r="I116" s="115"/>
      <c r="J116" s="115"/>
      <c r="K116" s="115"/>
      <c r="L116" s="115"/>
      <c r="M116" s="98">
        <v>476.3</v>
      </c>
      <c r="R116" s="98">
        <v>476.3</v>
      </c>
      <c r="S116" s="113">
        <f t="shared" si="6"/>
        <v>0</v>
      </c>
    </row>
    <row r="117" spans="1:19" ht="12.75">
      <c r="A117" s="347">
        <f t="shared" si="4"/>
        <v>105</v>
      </c>
      <c r="B117" s="304" t="s">
        <v>6</v>
      </c>
      <c r="C117" s="281" t="s">
        <v>399</v>
      </c>
      <c r="D117" s="281" t="s">
        <v>8</v>
      </c>
      <c r="E117" s="281" t="s">
        <v>9</v>
      </c>
      <c r="F117" s="281" t="s">
        <v>6</v>
      </c>
      <c r="G117" s="345" t="s">
        <v>400</v>
      </c>
      <c r="H117" s="21"/>
      <c r="I117" s="21"/>
      <c r="J117" s="21"/>
      <c r="K117" s="21"/>
      <c r="L117" s="21"/>
      <c r="M117" s="308">
        <f>M119</f>
        <v>-1871.4</v>
      </c>
      <c r="N117" s="116">
        <v>87257549</v>
      </c>
      <c r="O117" s="116">
        <v>107437640</v>
      </c>
      <c r="P117" s="116">
        <v>71233650</v>
      </c>
      <c r="Q117" s="116">
        <v>102087001</v>
      </c>
      <c r="R117" s="308">
        <f>R119</f>
        <v>-1871.4</v>
      </c>
      <c r="S117" s="306">
        <f t="shared" si="6"/>
        <v>0</v>
      </c>
    </row>
    <row r="118" spans="1:19" ht="12.75">
      <c r="A118" s="348"/>
      <c r="B118" s="305"/>
      <c r="C118" s="282"/>
      <c r="D118" s="282"/>
      <c r="E118" s="282"/>
      <c r="F118" s="282"/>
      <c r="G118" s="345"/>
      <c r="H118" s="99"/>
      <c r="I118" s="99"/>
      <c r="J118" s="99"/>
      <c r="K118" s="99"/>
      <c r="L118" s="99"/>
      <c r="M118" s="309"/>
      <c r="N118" s="99"/>
      <c r="O118" s="99"/>
      <c r="P118" s="99"/>
      <c r="Q118" s="99"/>
      <c r="R118" s="309"/>
      <c r="S118" s="346"/>
    </row>
    <row r="119" spans="1:19" ht="38.25">
      <c r="A119" s="155">
        <v>106</v>
      </c>
      <c r="B119" s="117" t="s">
        <v>538</v>
      </c>
      <c r="C119" s="76" t="s">
        <v>401</v>
      </c>
      <c r="D119" s="76" t="s">
        <v>297</v>
      </c>
      <c r="E119" s="76" t="s">
        <v>9</v>
      </c>
      <c r="F119" s="76" t="s">
        <v>71</v>
      </c>
      <c r="G119" s="100" t="s">
        <v>402</v>
      </c>
      <c r="H119" s="99"/>
      <c r="I119" s="99"/>
      <c r="J119" s="99"/>
      <c r="K119" s="99"/>
      <c r="L119" s="99"/>
      <c r="M119" s="93">
        <v>-1871.4</v>
      </c>
      <c r="N119" s="99"/>
      <c r="O119" s="99"/>
      <c r="P119" s="99"/>
      <c r="Q119" s="99"/>
      <c r="R119" s="93">
        <v>-1871.4</v>
      </c>
      <c r="S119" s="113">
        <f t="shared" si="6"/>
        <v>0</v>
      </c>
    </row>
    <row r="120" spans="1:19" ht="15" customHeight="1">
      <c r="A120" s="155">
        <f t="shared" si="4"/>
        <v>107</v>
      </c>
      <c r="B120" s="99"/>
      <c r="C120" s="99"/>
      <c r="D120" s="99"/>
      <c r="E120" s="99"/>
      <c r="F120" s="99"/>
      <c r="G120" s="101" t="s">
        <v>403</v>
      </c>
      <c r="H120" s="99"/>
      <c r="I120" s="99"/>
      <c r="J120" s="99"/>
      <c r="K120" s="99"/>
      <c r="L120" s="99"/>
      <c r="M120" s="102">
        <f>M11+M77</f>
        <v>807152.3</v>
      </c>
      <c r="N120" s="118"/>
      <c r="O120" s="118"/>
      <c r="P120" s="118"/>
      <c r="Q120" s="118"/>
      <c r="R120" s="102">
        <f>R11+R77</f>
        <v>833365.9999999999</v>
      </c>
      <c r="S120" s="119">
        <f t="shared" si="6"/>
        <v>26213.699999999837</v>
      </c>
    </row>
    <row r="121" ht="15" customHeight="1">
      <c r="G121" s="47"/>
    </row>
    <row r="122" ht="15" customHeight="1">
      <c r="G122" s="47"/>
    </row>
    <row r="123" spans="7:13" ht="15" customHeight="1">
      <c r="G123" s="56"/>
      <c r="M123" s="48"/>
    </row>
    <row r="124" ht="15" customHeight="1">
      <c r="G124" s="56"/>
    </row>
  </sheetData>
  <sheetProtection/>
  <mergeCells count="31">
    <mergeCell ref="A7:A9"/>
    <mergeCell ref="B7:F9"/>
    <mergeCell ref="G7:G9"/>
    <mergeCell ref="M7:M9"/>
    <mergeCell ref="S7:S9"/>
    <mergeCell ref="N7:N9"/>
    <mergeCell ref="O7:O9"/>
    <mergeCell ref="R113:R114"/>
    <mergeCell ref="S113:S114"/>
    <mergeCell ref="F113:F114"/>
    <mergeCell ref="G113:G114"/>
    <mergeCell ref="S117:S118"/>
    <mergeCell ref="A2:S2"/>
    <mergeCell ref="A3:S3"/>
    <mergeCell ref="A4:S4"/>
    <mergeCell ref="A113:A114"/>
    <mergeCell ref="A117:A118"/>
    <mergeCell ref="E113:E114"/>
    <mergeCell ref="M117:M118"/>
    <mergeCell ref="R117:R118"/>
    <mergeCell ref="B113:B114"/>
    <mergeCell ref="R7:R9"/>
    <mergeCell ref="B117:B118"/>
    <mergeCell ref="C117:C118"/>
    <mergeCell ref="D117:D118"/>
    <mergeCell ref="E117:E118"/>
    <mergeCell ref="F117:F118"/>
    <mergeCell ref="G117:G118"/>
    <mergeCell ref="M113:M114"/>
    <mergeCell ref="C113:C114"/>
    <mergeCell ref="D113:D114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P117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2.75"/>
  <cols>
    <col min="1" max="1" width="42.75390625" style="203" customWidth="1"/>
    <col min="2" max="2" width="12.25390625" style="203" customWidth="1"/>
    <col min="3" max="3" width="10.625" style="203" customWidth="1"/>
    <col min="4" max="4" width="11.00390625" style="203" customWidth="1"/>
    <col min="5" max="5" width="9.125" style="203" customWidth="1"/>
    <col min="6" max="6" width="10.00390625" style="203" customWidth="1"/>
    <col min="7" max="16384" width="9.125" style="203" customWidth="1"/>
  </cols>
  <sheetData>
    <row r="1" spans="1:6" ht="12.75">
      <c r="A1" s="328" t="s">
        <v>413</v>
      </c>
      <c r="B1" s="328"/>
      <c r="C1" s="328"/>
      <c r="D1" s="328"/>
      <c r="E1" s="328"/>
      <c r="F1" s="328"/>
    </row>
    <row r="2" spans="1:6" ht="12.75">
      <c r="A2" s="328" t="s">
        <v>414</v>
      </c>
      <c r="B2" s="328"/>
      <c r="C2" s="328"/>
      <c r="D2" s="328"/>
      <c r="E2" s="328"/>
      <c r="F2" s="328"/>
    </row>
    <row r="3" spans="1:6" ht="12.75">
      <c r="A3" s="328" t="s">
        <v>415</v>
      </c>
      <c r="B3" s="328"/>
      <c r="C3" s="328"/>
      <c r="D3" s="328"/>
      <c r="E3" s="328"/>
      <c r="F3" s="328"/>
    </row>
    <row r="4" ht="12.75">
      <c r="F4" s="203" t="s">
        <v>534</v>
      </c>
    </row>
    <row r="5" spans="1:16" ht="38.25">
      <c r="A5" s="208"/>
      <c r="B5" s="209" t="s">
        <v>416</v>
      </c>
      <c r="C5" s="209" t="s">
        <v>417</v>
      </c>
      <c r="D5" s="209" t="s">
        <v>418</v>
      </c>
      <c r="E5" s="209" t="s">
        <v>419</v>
      </c>
      <c r="F5" s="209" t="s">
        <v>156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6" ht="13.5" thickBot="1">
      <c r="A6" s="239" t="s">
        <v>420</v>
      </c>
      <c r="B6" s="240">
        <f>B7+B17+B47+B50+B53+B61+B42+B58+B68+B69+B70+B46</f>
        <v>13842.099999999999</v>
      </c>
      <c r="C6" s="240">
        <f>C7+C17+C47+C50+C53+C61+C42+C58+C68+C69+C70+C46</f>
        <v>-12937.599999999999</v>
      </c>
      <c r="D6" s="240">
        <f>D7+D17+D47+D50+D53+D61+D42+D58+D68+D69+D70+D46</f>
        <v>24627.899999999998</v>
      </c>
      <c r="E6" s="240">
        <f>E7+E17+E47+E50+E53+E61+E42+E58+E68+E69+E70+E46</f>
        <v>621.3</v>
      </c>
      <c r="F6" s="240">
        <f>F7+F17+F47+F50+F53+F61+F42+F58+F68+F69+F70+F46</f>
        <v>26153.699999999993</v>
      </c>
      <c r="G6" s="211"/>
      <c r="H6" s="211"/>
      <c r="I6" s="210"/>
      <c r="J6" s="210"/>
      <c r="K6" s="210"/>
      <c r="L6" s="210"/>
      <c r="M6" s="210"/>
      <c r="N6" s="210"/>
      <c r="O6" s="210"/>
      <c r="P6" s="210"/>
    </row>
    <row r="7" spans="1:16" ht="27.75" thickBot="1">
      <c r="A7" s="236" t="s">
        <v>118</v>
      </c>
      <c r="B7" s="237">
        <f>SUM(B8:B14)</f>
        <v>0</v>
      </c>
      <c r="C7" s="237">
        <f>SUM(C8:C14)</f>
        <v>0</v>
      </c>
      <c r="D7" s="237">
        <f>SUM(D8:D16)</f>
        <v>16824.1</v>
      </c>
      <c r="E7" s="237">
        <f>SUM(E8:E16)</f>
        <v>0</v>
      </c>
      <c r="F7" s="238">
        <f>SUM(F8:F16)</f>
        <v>16824.1</v>
      </c>
      <c r="G7" s="211"/>
      <c r="H7" s="211"/>
      <c r="I7" s="210"/>
      <c r="J7" s="210"/>
      <c r="K7" s="210"/>
      <c r="L7" s="210"/>
      <c r="M7" s="210"/>
      <c r="N7" s="210"/>
      <c r="O7" s="210"/>
      <c r="P7" s="210"/>
    </row>
    <row r="8" spans="1:16" ht="63.75">
      <c r="A8" s="233" t="s">
        <v>826</v>
      </c>
      <c r="B8" s="234"/>
      <c r="C8" s="235"/>
      <c r="D8" s="234">
        <v>413.8</v>
      </c>
      <c r="E8" s="235"/>
      <c r="F8" s="235">
        <f>B8+C8+D8+E8</f>
        <v>413.8</v>
      </c>
      <c r="G8" s="211"/>
      <c r="H8" s="211"/>
      <c r="I8" s="210"/>
      <c r="J8" s="210"/>
      <c r="K8" s="210"/>
      <c r="L8" s="210"/>
      <c r="M8" s="210"/>
      <c r="N8" s="210"/>
      <c r="O8" s="210"/>
      <c r="P8" s="210"/>
    </row>
    <row r="9" spans="1:16" ht="30.75" customHeight="1">
      <c r="A9" s="224" t="s">
        <v>827</v>
      </c>
      <c r="B9" s="213"/>
      <c r="C9" s="125"/>
      <c r="D9" s="213">
        <v>12293.2</v>
      </c>
      <c r="E9" s="125"/>
      <c r="F9" s="125">
        <f aca="true" t="shared" si="0" ref="F9:F16">B9+C9+D9+E9</f>
        <v>12293.2</v>
      </c>
      <c r="G9" s="211"/>
      <c r="H9" s="211"/>
      <c r="I9" s="210"/>
      <c r="J9" s="210"/>
      <c r="K9" s="210"/>
      <c r="L9" s="210"/>
      <c r="M9" s="210"/>
      <c r="N9" s="210"/>
      <c r="O9" s="210"/>
      <c r="P9" s="210"/>
    </row>
    <row r="10" spans="1:16" ht="114.75">
      <c r="A10" s="215" t="s">
        <v>828</v>
      </c>
      <c r="B10" s="213"/>
      <c r="C10" s="125"/>
      <c r="D10" s="213">
        <v>18</v>
      </c>
      <c r="E10" s="125"/>
      <c r="F10" s="125">
        <f t="shared" si="0"/>
        <v>18</v>
      </c>
      <c r="G10" s="211"/>
      <c r="H10" s="211"/>
      <c r="I10" s="210"/>
      <c r="J10" s="210"/>
      <c r="K10" s="210"/>
      <c r="L10" s="210"/>
      <c r="M10" s="210"/>
      <c r="N10" s="210"/>
      <c r="O10" s="210"/>
      <c r="P10" s="210"/>
    </row>
    <row r="11" spans="1:16" ht="63.75">
      <c r="A11" s="215" t="s">
        <v>829</v>
      </c>
      <c r="B11" s="213"/>
      <c r="C11" s="125"/>
      <c r="D11" s="213">
        <v>-3205.7</v>
      </c>
      <c r="E11" s="125"/>
      <c r="F11" s="125">
        <f t="shared" si="0"/>
        <v>-3205.7</v>
      </c>
      <c r="G11" s="211"/>
      <c r="H11" s="211"/>
      <c r="I11" s="210"/>
      <c r="J11" s="210"/>
      <c r="K11" s="210"/>
      <c r="L11" s="210"/>
      <c r="M11" s="210"/>
      <c r="N11" s="210"/>
      <c r="O11" s="210"/>
      <c r="P11" s="210"/>
    </row>
    <row r="12" spans="1:16" ht="76.5">
      <c r="A12" s="215" t="s">
        <v>830</v>
      </c>
      <c r="B12" s="213"/>
      <c r="C12" s="125"/>
      <c r="D12" s="213">
        <v>-74</v>
      </c>
      <c r="E12" s="125"/>
      <c r="F12" s="125">
        <f t="shared" si="0"/>
        <v>-74</v>
      </c>
      <c r="G12" s="211"/>
      <c r="H12" s="211"/>
      <c r="I12" s="210"/>
      <c r="J12" s="210"/>
      <c r="K12" s="210"/>
      <c r="L12" s="210"/>
      <c r="M12" s="210"/>
      <c r="N12" s="210"/>
      <c r="O12" s="210"/>
      <c r="P12" s="210"/>
    </row>
    <row r="13" spans="1:16" ht="102">
      <c r="A13" s="215" t="s">
        <v>831</v>
      </c>
      <c r="B13" s="213"/>
      <c r="C13" s="125"/>
      <c r="D13" s="227">
        <v>8410.5</v>
      </c>
      <c r="E13" s="125"/>
      <c r="F13" s="125">
        <f t="shared" si="0"/>
        <v>8410.5</v>
      </c>
      <c r="G13" s="211"/>
      <c r="H13" s="211"/>
      <c r="I13" s="210"/>
      <c r="J13" s="210"/>
      <c r="K13" s="210"/>
      <c r="L13" s="210"/>
      <c r="M13" s="210"/>
      <c r="N13" s="210"/>
      <c r="O13" s="210"/>
      <c r="P13" s="210"/>
    </row>
    <row r="14" spans="1:16" ht="108.75" customHeight="1">
      <c r="A14" s="215" t="s">
        <v>832</v>
      </c>
      <c r="B14" s="213"/>
      <c r="C14" s="125"/>
      <c r="D14" s="227">
        <v>-5601.7</v>
      </c>
      <c r="E14" s="125"/>
      <c r="F14" s="125">
        <f t="shared" si="0"/>
        <v>-5601.7</v>
      </c>
      <c r="G14" s="211"/>
      <c r="H14" s="211"/>
      <c r="I14" s="210"/>
      <c r="J14" s="210"/>
      <c r="K14" s="210"/>
      <c r="L14" s="210"/>
      <c r="M14" s="210"/>
      <c r="N14" s="210"/>
      <c r="O14" s="210"/>
      <c r="P14" s="210"/>
    </row>
    <row r="15" spans="1:16" ht="76.5">
      <c r="A15" s="226" t="s">
        <v>152</v>
      </c>
      <c r="B15" s="213"/>
      <c r="C15" s="213"/>
      <c r="D15" s="125">
        <v>70</v>
      </c>
      <c r="E15" s="125"/>
      <c r="F15" s="125">
        <f t="shared" si="0"/>
        <v>70</v>
      </c>
      <c r="G15" s="211"/>
      <c r="H15" s="211"/>
      <c r="I15" s="210"/>
      <c r="J15" s="210"/>
      <c r="K15" s="210"/>
      <c r="L15" s="210"/>
      <c r="M15" s="210"/>
      <c r="N15" s="210"/>
      <c r="O15" s="210"/>
      <c r="P15" s="210"/>
    </row>
    <row r="16" spans="1:16" ht="102.75" thickBot="1">
      <c r="A16" s="230" t="s">
        <v>154</v>
      </c>
      <c r="B16" s="231"/>
      <c r="C16" s="231"/>
      <c r="D16" s="232">
        <v>4500</v>
      </c>
      <c r="E16" s="232"/>
      <c r="F16" s="232">
        <f t="shared" si="0"/>
        <v>4500</v>
      </c>
      <c r="G16" s="211"/>
      <c r="H16" s="211"/>
      <c r="I16" s="210"/>
      <c r="J16" s="210"/>
      <c r="K16" s="210"/>
      <c r="L16" s="210"/>
      <c r="M16" s="210"/>
      <c r="N16" s="210"/>
      <c r="O16" s="210"/>
      <c r="P16" s="210"/>
    </row>
    <row r="17" spans="1:16" ht="27.75" thickBot="1">
      <c r="A17" s="236" t="s">
        <v>680</v>
      </c>
      <c r="B17" s="237">
        <f>SUM(B18:B36)</f>
        <v>0</v>
      </c>
      <c r="C17" s="237">
        <f>SUM(C18:C41)</f>
        <v>-12937.599999999999</v>
      </c>
      <c r="D17" s="237">
        <f>SUM(D18:D41)</f>
        <v>0</v>
      </c>
      <c r="E17" s="237">
        <f>SUM(E18:E41)</f>
        <v>0</v>
      </c>
      <c r="F17" s="238">
        <f>SUM(F18:F41)</f>
        <v>-12937.599999999999</v>
      </c>
      <c r="G17" s="211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ht="76.5">
      <c r="A18" s="233" t="s">
        <v>833</v>
      </c>
      <c r="B18" s="234"/>
      <c r="C18" s="234">
        <v>24.3</v>
      </c>
      <c r="D18" s="235"/>
      <c r="E18" s="235"/>
      <c r="F18" s="235">
        <f>B18+C18+D18+E18</f>
        <v>24.3</v>
      </c>
      <c r="G18" s="211"/>
      <c r="H18" s="210"/>
      <c r="I18" s="210"/>
      <c r="J18" s="210"/>
      <c r="K18" s="210"/>
      <c r="L18" s="210"/>
      <c r="M18" s="210"/>
      <c r="N18" s="210"/>
      <c r="O18" s="210"/>
      <c r="P18" s="210"/>
    </row>
    <row r="19" spans="1:16" ht="38.25">
      <c r="A19" s="215" t="s">
        <v>834</v>
      </c>
      <c r="B19" s="213"/>
      <c r="C19" s="213">
        <v>-69.5</v>
      </c>
      <c r="D19" s="125"/>
      <c r="E19" s="125"/>
      <c r="F19" s="125">
        <f aca="true" t="shared" si="1" ref="F19:F88">B19+C19+D19+E19</f>
        <v>-69.5</v>
      </c>
      <c r="G19" s="211"/>
      <c r="H19" s="210"/>
      <c r="I19" s="210"/>
      <c r="J19" s="210"/>
      <c r="K19" s="210"/>
      <c r="L19" s="210"/>
      <c r="M19" s="210"/>
      <c r="N19" s="210"/>
      <c r="O19" s="210"/>
      <c r="P19" s="210"/>
    </row>
    <row r="20" spans="1:16" ht="102">
      <c r="A20" s="215" t="s">
        <v>835</v>
      </c>
      <c r="B20" s="213"/>
      <c r="C20" s="213">
        <v>219.9</v>
      </c>
      <c r="D20" s="125"/>
      <c r="E20" s="125"/>
      <c r="F20" s="125">
        <f t="shared" si="1"/>
        <v>219.9</v>
      </c>
      <c r="G20" s="211"/>
      <c r="H20" s="210"/>
      <c r="I20" s="210"/>
      <c r="J20" s="210"/>
      <c r="K20" s="210"/>
      <c r="L20" s="210"/>
      <c r="M20" s="210"/>
      <c r="N20" s="210"/>
      <c r="O20" s="210"/>
      <c r="P20" s="210"/>
    </row>
    <row r="21" spans="1:16" ht="114.75">
      <c r="A21" s="215" t="s">
        <v>836</v>
      </c>
      <c r="B21" s="213"/>
      <c r="C21" s="213">
        <v>-1287.4</v>
      </c>
      <c r="D21" s="125"/>
      <c r="E21" s="125"/>
      <c r="F21" s="125">
        <f t="shared" si="1"/>
        <v>-1287.4</v>
      </c>
      <c r="G21" s="211"/>
      <c r="H21" s="210"/>
      <c r="I21" s="210"/>
      <c r="J21" s="210"/>
      <c r="K21" s="210"/>
      <c r="L21" s="210"/>
      <c r="M21" s="210"/>
      <c r="N21" s="210"/>
      <c r="O21" s="210"/>
      <c r="P21" s="210"/>
    </row>
    <row r="22" spans="1:16" ht="89.25">
      <c r="A22" s="215" t="s">
        <v>837</v>
      </c>
      <c r="B22" s="213"/>
      <c r="C22" s="227">
        <v>-73.4</v>
      </c>
      <c r="D22" s="125"/>
      <c r="E22" s="125"/>
      <c r="F22" s="125">
        <f t="shared" si="1"/>
        <v>-73.4</v>
      </c>
      <c r="G22" s="211"/>
      <c r="H22" s="210"/>
      <c r="I22" s="210"/>
      <c r="J22" s="210"/>
      <c r="K22" s="210"/>
      <c r="L22" s="210"/>
      <c r="M22" s="210"/>
      <c r="N22" s="210"/>
      <c r="O22" s="210"/>
      <c r="P22" s="210"/>
    </row>
    <row r="23" spans="1:16" ht="63.75">
      <c r="A23" s="215" t="s">
        <v>838</v>
      </c>
      <c r="B23" s="213"/>
      <c r="C23" s="227">
        <v>-30.2</v>
      </c>
      <c r="D23" s="125"/>
      <c r="E23" s="125"/>
      <c r="F23" s="125">
        <f t="shared" si="1"/>
        <v>-30.2</v>
      </c>
      <c r="G23" s="211"/>
      <c r="H23" s="210"/>
      <c r="I23" s="210"/>
      <c r="J23" s="210"/>
      <c r="K23" s="210"/>
      <c r="L23" s="210"/>
      <c r="M23" s="210"/>
      <c r="N23" s="210"/>
      <c r="O23" s="210"/>
      <c r="P23" s="210"/>
    </row>
    <row r="24" spans="1:16" ht="51">
      <c r="A24" s="215" t="s">
        <v>839</v>
      </c>
      <c r="B24" s="213"/>
      <c r="C24" s="227">
        <v>-1979.8</v>
      </c>
      <c r="D24" s="125"/>
      <c r="E24" s="125"/>
      <c r="F24" s="125">
        <f t="shared" si="1"/>
        <v>-1979.8</v>
      </c>
      <c r="G24" s="211"/>
      <c r="H24" s="210"/>
      <c r="I24" s="210"/>
      <c r="J24" s="210"/>
      <c r="K24" s="210"/>
      <c r="L24" s="210"/>
      <c r="M24" s="210"/>
      <c r="N24" s="210"/>
      <c r="O24" s="210"/>
      <c r="P24" s="210"/>
    </row>
    <row r="25" spans="1:16" ht="89.25">
      <c r="A25" s="215" t="s">
        <v>840</v>
      </c>
      <c r="B25" s="213"/>
      <c r="C25" s="227">
        <v>-58.2</v>
      </c>
      <c r="D25" s="125"/>
      <c r="E25" s="125"/>
      <c r="F25" s="125">
        <f t="shared" si="1"/>
        <v>-58.2</v>
      </c>
      <c r="G25" s="211"/>
      <c r="H25" s="210"/>
      <c r="I25" s="210"/>
      <c r="J25" s="210"/>
      <c r="K25" s="210"/>
      <c r="L25" s="210"/>
      <c r="M25" s="210"/>
      <c r="N25" s="210"/>
      <c r="O25" s="210"/>
      <c r="P25" s="210"/>
    </row>
    <row r="26" spans="1:16" ht="102">
      <c r="A26" s="215" t="s">
        <v>841</v>
      </c>
      <c r="B26" s="213"/>
      <c r="C26" s="227">
        <v>-49.1</v>
      </c>
      <c r="D26" s="125"/>
      <c r="E26" s="125"/>
      <c r="F26" s="125">
        <f t="shared" si="1"/>
        <v>-49.1</v>
      </c>
      <c r="G26" s="211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ht="63.75">
      <c r="A27" s="215" t="s">
        <v>842</v>
      </c>
      <c r="B27" s="213"/>
      <c r="C27" s="227">
        <v>-430.6</v>
      </c>
      <c r="D27" s="125"/>
      <c r="E27" s="125"/>
      <c r="F27" s="125">
        <f t="shared" si="1"/>
        <v>-430.6</v>
      </c>
      <c r="G27" s="211"/>
      <c r="H27" s="210"/>
      <c r="I27" s="210"/>
      <c r="J27" s="210"/>
      <c r="K27" s="210"/>
      <c r="L27" s="210"/>
      <c r="M27" s="210"/>
      <c r="N27" s="210"/>
      <c r="O27" s="210"/>
      <c r="P27" s="210"/>
    </row>
    <row r="28" spans="1:16" ht="102">
      <c r="A28" s="215" t="s">
        <v>843</v>
      </c>
      <c r="B28" s="213"/>
      <c r="C28" s="227">
        <v>-206</v>
      </c>
      <c r="D28" s="125"/>
      <c r="E28" s="125"/>
      <c r="F28" s="125">
        <f t="shared" si="1"/>
        <v>-206</v>
      </c>
      <c r="G28" s="211"/>
      <c r="H28" s="210"/>
      <c r="I28" s="210"/>
      <c r="J28" s="210"/>
      <c r="K28" s="210"/>
      <c r="L28" s="210"/>
      <c r="M28" s="210"/>
      <c r="N28" s="210"/>
      <c r="O28" s="210"/>
      <c r="P28" s="210"/>
    </row>
    <row r="29" spans="1:16" ht="89.25">
      <c r="A29" s="215" t="s">
        <v>844</v>
      </c>
      <c r="B29" s="213"/>
      <c r="C29" s="227">
        <v>100</v>
      </c>
      <c r="D29" s="125"/>
      <c r="E29" s="125"/>
      <c r="F29" s="125">
        <f t="shared" si="1"/>
        <v>100</v>
      </c>
      <c r="G29" s="211"/>
      <c r="H29" s="210"/>
      <c r="I29" s="210"/>
      <c r="J29" s="210"/>
      <c r="K29" s="210"/>
      <c r="L29" s="210"/>
      <c r="M29" s="210"/>
      <c r="N29" s="210"/>
      <c r="O29" s="210"/>
      <c r="P29" s="210"/>
    </row>
    <row r="30" spans="1:16" ht="102">
      <c r="A30" s="215" t="s">
        <v>845</v>
      </c>
      <c r="B30" s="213"/>
      <c r="C30" s="227">
        <v>6.7</v>
      </c>
      <c r="D30" s="125"/>
      <c r="E30" s="125"/>
      <c r="F30" s="125">
        <f t="shared" si="1"/>
        <v>6.7</v>
      </c>
      <c r="G30" s="211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6" ht="127.5">
      <c r="A31" s="215" t="s">
        <v>846</v>
      </c>
      <c r="B31" s="213"/>
      <c r="C31" s="227">
        <v>-10</v>
      </c>
      <c r="D31" s="125"/>
      <c r="E31" s="125"/>
      <c r="F31" s="125">
        <f t="shared" si="1"/>
        <v>-10</v>
      </c>
      <c r="G31" s="211"/>
      <c r="H31" s="210"/>
      <c r="I31" s="210"/>
      <c r="J31" s="210"/>
      <c r="K31" s="210"/>
      <c r="L31" s="210"/>
      <c r="M31" s="210"/>
      <c r="N31" s="210"/>
      <c r="O31" s="210"/>
      <c r="P31" s="210"/>
    </row>
    <row r="32" spans="1:16" ht="89.25">
      <c r="A32" s="215" t="s">
        <v>847</v>
      </c>
      <c r="B32" s="213"/>
      <c r="C32" s="227">
        <v>-2594.6</v>
      </c>
      <c r="D32" s="125"/>
      <c r="E32" s="125"/>
      <c r="F32" s="125">
        <f t="shared" si="1"/>
        <v>-2594.6</v>
      </c>
      <c r="G32" s="211"/>
      <c r="H32" s="210"/>
      <c r="I32" s="210"/>
      <c r="J32" s="210"/>
      <c r="K32" s="210"/>
      <c r="L32" s="210"/>
      <c r="M32" s="210"/>
      <c r="N32" s="210"/>
      <c r="O32" s="210"/>
      <c r="P32" s="210"/>
    </row>
    <row r="33" spans="1:16" ht="89.25">
      <c r="A33" s="215" t="s">
        <v>848</v>
      </c>
      <c r="B33" s="213"/>
      <c r="C33" s="227">
        <v>-480</v>
      </c>
      <c r="D33" s="125"/>
      <c r="E33" s="125"/>
      <c r="F33" s="125">
        <f t="shared" si="1"/>
        <v>-480</v>
      </c>
      <c r="G33" s="211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1:16" ht="63.75">
      <c r="A34" s="215" t="s">
        <v>849</v>
      </c>
      <c r="B34" s="213"/>
      <c r="C34" s="213">
        <v>-25.8</v>
      </c>
      <c r="D34" s="125"/>
      <c r="E34" s="125"/>
      <c r="F34" s="125">
        <f t="shared" si="1"/>
        <v>-25.8</v>
      </c>
      <c r="G34" s="211"/>
      <c r="H34" s="210"/>
      <c r="I34" s="210"/>
      <c r="J34" s="210"/>
      <c r="K34" s="210"/>
      <c r="L34" s="210"/>
      <c r="M34" s="210"/>
      <c r="N34" s="210"/>
      <c r="O34" s="210"/>
      <c r="P34" s="210"/>
    </row>
    <row r="35" spans="1:16" ht="63.75">
      <c r="A35" s="215" t="s">
        <v>850</v>
      </c>
      <c r="B35" s="213"/>
      <c r="C35" s="213">
        <v>-31.5</v>
      </c>
      <c r="D35" s="125"/>
      <c r="E35" s="125"/>
      <c r="F35" s="125">
        <f t="shared" si="1"/>
        <v>-31.5</v>
      </c>
      <c r="G35" s="211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 ht="25.5">
      <c r="A36" s="224" t="s">
        <v>851</v>
      </c>
      <c r="B36" s="213"/>
      <c r="C36" s="213">
        <v>-5083.9</v>
      </c>
      <c r="D36" s="125"/>
      <c r="E36" s="125"/>
      <c r="F36" s="125">
        <f t="shared" si="1"/>
        <v>-5083.9</v>
      </c>
      <c r="G36" s="211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1:16" ht="102">
      <c r="A37" s="226" t="s">
        <v>135</v>
      </c>
      <c r="B37" s="213"/>
      <c r="C37" s="213">
        <v>-1.6</v>
      </c>
      <c r="D37" s="125"/>
      <c r="E37" s="125"/>
      <c r="F37" s="125">
        <f t="shared" si="1"/>
        <v>-1.6</v>
      </c>
      <c r="G37" s="211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89.25">
      <c r="A38" s="226" t="s">
        <v>136</v>
      </c>
      <c r="B38" s="213"/>
      <c r="C38" s="213">
        <v>-100</v>
      </c>
      <c r="D38" s="125"/>
      <c r="E38" s="125"/>
      <c r="F38" s="125">
        <f t="shared" si="1"/>
        <v>-100</v>
      </c>
      <c r="G38" s="211"/>
      <c r="H38" s="210"/>
      <c r="I38" s="210"/>
      <c r="J38" s="210"/>
      <c r="K38" s="210"/>
      <c r="L38" s="210"/>
      <c r="M38" s="210"/>
      <c r="N38" s="210"/>
      <c r="O38" s="210"/>
      <c r="P38" s="210"/>
    </row>
    <row r="39" spans="1:16" ht="140.25">
      <c r="A39" s="226" t="s">
        <v>138</v>
      </c>
      <c r="B39" s="213"/>
      <c r="C39" s="213">
        <v>-13.4</v>
      </c>
      <c r="D39" s="125"/>
      <c r="E39" s="125"/>
      <c r="F39" s="125">
        <f t="shared" si="1"/>
        <v>-13.4</v>
      </c>
      <c r="G39" s="211"/>
      <c r="H39" s="210"/>
      <c r="I39" s="210"/>
      <c r="J39" s="210"/>
      <c r="K39" s="210"/>
      <c r="L39" s="210"/>
      <c r="M39" s="210"/>
      <c r="N39" s="210"/>
      <c r="O39" s="210"/>
      <c r="P39" s="210"/>
    </row>
    <row r="40" spans="1:16" ht="114.75">
      <c r="A40" s="226" t="s">
        <v>137</v>
      </c>
      <c r="B40" s="213"/>
      <c r="C40" s="213">
        <v>-517.8</v>
      </c>
      <c r="D40" s="125"/>
      <c r="E40" s="125"/>
      <c r="F40" s="125">
        <f t="shared" si="1"/>
        <v>-517.8</v>
      </c>
      <c r="G40" s="211"/>
      <c r="H40" s="210"/>
      <c r="I40" s="210"/>
      <c r="J40" s="210"/>
      <c r="K40" s="210"/>
      <c r="L40" s="210"/>
      <c r="M40" s="210"/>
      <c r="N40" s="210"/>
      <c r="O40" s="210"/>
      <c r="P40" s="210"/>
    </row>
    <row r="41" spans="1:16" ht="216.75" customHeight="1">
      <c r="A41" s="226" t="s">
        <v>139</v>
      </c>
      <c r="B41" s="213"/>
      <c r="C41" s="213">
        <v>-245.7</v>
      </c>
      <c r="D41" s="125"/>
      <c r="E41" s="125"/>
      <c r="F41" s="125">
        <f t="shared" si="1"/>
        <v>-245.7</v>
      </c>
      <c r="G41" s="211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58.5" customHeight="1">
      <c r="A42" s="214" t="s">
        <v>153</v>
      </c>
      <c r="B42" s="212">
        <f>B43+B44+B45</f>
        <v>20829.1</v>
      </c>
      <c r="C42" s="212">
        <f>C43+C44+C45</f>
        <v>0</v>
      </c>
      <c r="D42" s="212">
        <f>D43+D44+D45</f>
        <v>0</v>
      </c>
      <c r="E42" s="212">
        <f>E43+E44+E45</f>
        <v>0</v>
      </c>
      <c r="F42" s="125">
        <f t="shared" si="1"/>
        <v>20829.1</v>
      </c>
      <c r="G42" s="211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27.5">
      <c r="A43" s="215" t="s">
        <v>852</v>
      </c>
      <c r="B43" s="213">
        <v>19800</v>
      </c>
      <c r="C43" s="213"/>
      <c r="D43" s="125"/>
      <c r="E43" s="125"/>
      <c r="F43" s="125">
        <f t="shared" si="1"/>
        <v>19800</v>
      </c>
      <c r="G43" s="211"/>
      <c r="H43" s="210"/>
      <c r="I43" s="210"/>
      <c r="J43" s="210"/>
      <c r="K43" s="210"/>
      <c r="L43" s="210"/>
      <c r="M43" s="210"/>
      <c r="N43" s="210"/>
      <c r="O43" s="210"/>
      <c r="P43" s="210"/>
    </row>
    <row r="44" spans="1:16" ht="25.5">
      <c r="A44" s="215" t="s">
        <v>853</v>
      </c>
      <c r="B44" s="213">
        <v>650</v>
      </c>
      <c r="C44" s="213"/>
      <c r="D44" s="125"/>
      <c r="E44" s="125"/>
      <c r="F44" s="125">
        <f t="shared" si="1"/>
        <v>650</v>
      </c>
      <c r="G44" s="211"/>
      <c r="H44" s="210"/>
      <c r="I44" s="210"/>
      <c r="J44" s="210"/>
      <c r="K44" s="210"/>
      <c r="L44" s="210"/>
      <c r="M44" s="210"/>
      <c r="N44" s="210"/>
      <c r="O44" s="210"/>
      <c r="P44" s="210"/>
    </row>
    <row r="45" spans="1:16" ht="38.25">
      <c r="A45" s="215" t="s">
        <v>854</v>
      </c>
      <c r="B45" s="213">
        <v>379.1</v>
      </c>
      <c r="C45" s="213"/>
      <c r="D45" s="125"/>
      <c r="E45" s="125"/>
      <c r="F45" s="125">
        <f t="shared" si="1"/>
        <v>379.1</v>
      </c>
      <c r="G45" s="211"/>
      <c r="H45" s="210"/>
      <c r="I45" s="210"/>
      <c r="J45" s="210"/>
      <c r="K45" s="210"/>
      <c r="L45" s="210"/>
      <c r="M45" s="210"/>
      <c r="N45" s="210"/>
      <c r="O45" s="210"/>
      <c r="P45" s="210"/>
    </row>
    <row r="46" spans="1:16" ht="115.5" thickBot="1">
      <c r="A46" s="230" t="s">
        <v>134</v>
      </c>
      <c r="B46" s="231">
        <v>5499.8</v>
      </c>
      <c r="C46" s="231"/>
      <c r="D46" s="232"/>
      <c r="E46" s="232"/>
      <c r="F46" s="232">
        <f t="shared" si="1"/>
        <v>5499.8</v>
      </c>
      <c r="G46" s="211"/>
      <c r="H46" s="210"/>
      <c r="I46" s="210"/>
      <c r="J46" s="210"/>
      <c r="K46" s="210"/>
      <c r="L46" s="210"/>
      <c r="M46" s="210"/>
      <c r="N46" s="210"/>
      <c r="O46" s="210"/>
      <c r="P46" s="210"/>
    </row>
    <row r="47" spans="1:16" ht="54.75" thickBot="1">
      <c r="A47" s="236" t="s">
        <v>926</v>
      </c>
      <c r="B47" s="237">
        <f>B48+B49</f>
        <v>-16701.2</v>
      </c>
      <c r="C47" s="237">
        <f>C48+C49</f>
        <v>0</v>
      </c>
      <c r="D47" s="237">
        <f>D48+D49</f>
        <v>0</v>
      </c>
      <c r="E47" s="237">
        <f>E48+E49</f>
        <v>0</v>
      </c>
      <c r="F47" s="241">
        <f t="shared" si="1"/>
        <v>-16701.2</v>
      </c>
      <c r="G47" s="211"/>
      <c r="H47" s="210"/>
      <c r="I47" s="210"/>
      <c r="J47" s="210"/>
      <c r="K47" s="210"/>
      <c r="L47" s="210"/>
      <c r="M47" s="210"/>
      <c r="N47" s="210"/>
      <c r="O47" s="210"/>
      <c r="P47" s="210"/>
    </row>
    <row r="48" spans="1:16" ht="51">
      <c r="A48" s="233" t="s">
        <v>421</v>
      </c>
      <c r="B48" s="234">
        <v>-2475.1</v>
      </c>
      <c r="C48" s="235"/>
      <c r="D48" s="235"/>
      <c r="E48" s="235"/>
      <c r="F48" s="235">
        <f t="shared" si="1"/>
        <v>-2475.1</v>
      </c>
      <c r="G48" s="211"/>
      <c r="H48" s="210"/>
      <c r="I48" s="210"/>
      <c r="J48" s="210"/>
      <c r="K48" s="210"/>
      <c r="L48" s="210"/>
      <c r="M48" s="210"/>
      <c r="N48" s="210"/>
      <c r="O48" s="210"/>
      <c r="P48" s="210"/>
    </row>
    <row r="49" spans="1:16" ht="26.25" thickBot="1">
      <c r="A49" s="242" t="s">
        <v>422</v>
      </c>
      <c r="B49" s="231">
        <v>-14226.1</v>
      </c>
      <c r="C49" s="232"/>
      <c r="D49" s="232"/>
      <c r="E49" s="232"/>
      <c r="F49" s="232">
        <f t="shared" si="1"/>
        <v>-14226.1</v>
      </c>
      <c r="G49" s="211"/>
      <c r="H49" s="210"/>
      <c r="I49" s="210"/>
      <c r="J49" s="210"/>
      <c r="K49" s="210"/>
      <c r="L49" s="210"/>
      <c r="M49" s="210"/>
      <c r="N49" s="210"/>
      <c r="O49" s="210"/>
      <c r="P49" s="210"/>
    </row>
    <row r="50" spans="1:16" ht="27.75" thickBot="1">
      <c r="A50" s="236" t="s">
        <v>37</v>
      </c>
      <c r="B50" s="237">
        <f>B51+B52</f>
        <v>36.5</v>
      </c>
      <c r="C50" s="237">
        <f>C51+C52</f>
        <v>0</v>
      </c>
      <c r="D50" s="237">
        <f>D51+D52</f>
        <v>0</v>
      </c>
      <c r="E50" s="237">
        <f>E51+E52</f>
        <v>0</v>
      </c>
      <c r="F50" s="241">
        <f t="shared" si="1"/>
        <v>36.5</v>
      </c>
      <c r="G50" s="211"/>
      <c r="H50" s="210"/>
      <c r="I50" s="210"/>
      <c r="J50" s="210"/>
      <c r="K50" s="210"/>
      <c r="L50" s="210"/>
      <c r="M50" s="210"/>
      <c r="N50" s="210"/>
      <c r="O50" s="210"/>
      <c r="P50" s="210"/>
    </row>
    <row r="51" spans="1:16" ht="25.5">
      <c r="A51" s="243" t="s">
        <v>855</v>
      </c>
      <c r="B51" s="234">
        <v>100</v>
      </c>
      <c r="C51" s="235"/>
      <c r="D51" s="235"/>
      <c r="E51" s="235"/>
      <c r="F51" s="235">
        <f t="shared" si="1"/>
        <v>100</v>
      </c>
      <c r="G51" s="211"/>
      <c r="H51" s="210"/>
      <c r="I51" s="210"/>
      <c r="J51" s="210"/>
      <c r="K51" s="210"/>
      <c r="L51" s="210"/>
      <c r="M51" s="210"/>
      <c r="N51" s="210"/>
      <c r="O51" s="210"/>
      <c r="P51" s="210"/>
    </row>
    <row r="52" spans="1:16" ht="39" thickBot="1">
      <c r="A52" s="244" t="s">
        <v>856</v>
      </c>
      <c r="B52" s="231">
        <v>-63.5</v>
      </c>
      <c r="C52" s="232"/>
      <c r="D52" s="232"/>
      <c r="E52" s="232"/>
      <c r="F52" s="232">
        <f t="shared" si="1"/>
        <v>-63.5</v>
      </c>
      <c r="G52" s="211"/>
      <c r="H52" s="210"/>
      <c r="I52" s="210"/>
      <c r="J52" s="210"/>
      <c r="K52" s="210"/>
      <c r="L52" s="210"/>
      <c r="M52" s="210"/>
      <c r="N52" s="210"/>
      <c r="O52" s="210"/>
      <c r="P52" s="210"/>
    </row>
    <row r="53" spans="1:16" ht="27.75" thickBot="1">
      <c r="A53" s="236" t="s">
        <v>758</v>
      </c>
      <c r="B53" s="237">
        <f>B54+B55+B56+B57</f>
        <v>47.3</v>
      </c>
      <c r="C53" s="237">
        <f>C54+C55+C56+C57</f>
        <v>0</v>
      </c>
      <c r="D53" s="237">
        <f>D54+D55+D56+D57</f>
        <v>0</v>
      </c>
      <c r="E53" s="237">
        <f>E54+E55+E56+E57</f>
        <v>0</v>
      </c>
      <c r="F53" s="241">
        <f t="shared" si="1"/>
        <v>47.3</v>
      </c>
      <c r="G53" s="211"/>
      <c r="H53" s="210"/>
      <c r="I53" s="210"/>
      <c r="J53" s="210"/>
      <c r="K53" s="210"/>
      <c r="L53" s="210"/>
      <c r="M53" s="210"/>
      <c r="N53" s="210"/>
      <c r="O53" s="210"/>
      <c r="P53" s="210"/>
    </row>
    <row r="54" spans="1:16" ht="76.5">
      <c r="A54" s="233" t="s">
        <v>857</v>
      </c>
      <c r="B54" s="234">
        <v>35</v>
      </c>
      <c r="C54" s="235"/>
      <c r="D54" s="235"/>
      <c r="E54" s="235"/>
      <c r="F54" s="235">
        <f t="shared" si="1"/>
        <v>35</v>
      </c>
      <c r="G54" s="211"/>
      <c r="H54" s="210"/>
      <c r="I54" s="210"/>
      <c r="J54" s="210"/>
      <c r="K54" s="210"/>
      <c r="L54" s="210"/>
      <c r="M54" s="210"/>
      <c r="N54" s="210"/>
      <c r="O54" s="210"/>
      <c r="P54" s="210"/>
    </row>
    <row r="55" spans="1:16" ht="57" customHeight="1">
      <c r="A55" s="215" t="s">
        <v>423</v>
      </c>
      <c r="B55" s="213">
        <v>150</v>
      </c>
      <c r="C55" s="125"/>
      <c r="D55" s="125"/>
      <c r="E55" s="125"/>
      <c r="F55" s="125">
        <f t="shared" si="1"/>
        <v>150</v>
      </c>
      <c r="G55" s="211"/>
      <c r="H55" s="210"/>
      <c r="I55" s="210"/>
      <c r="J55" s="210"/>
      <c r="K55" s="210"/>
      <c r="L55" s="210"/>
      <c r="M55" s="210"/>
      <c r="N55" s="210"/>
      <c r="O55" s="210"/>
      <c r="P55" s="210"/>
    </row>
    <row r="56" spans="1:16" ht="38.25">
      <c r="A56" s="215" t="s">
        <v>858</v>
      </c>
      <c r="B56" s="213">
        <v>-108.4</v>
      </c>
      <c r="C56" s="125"/>
      <c r="D56" s="125"/>
      <c r="E56" s="125"/>
      <c r="F56" s="125">
        <f t="shared" si="1"/>
        <v>-108.4</v>
      </c>
      <c r="G56" s="211"/>
      <c r="H56" s="210"/>
      <c r="I56" s="210"/>
      <c r="J56" s="210"/>
      <c r="K56" s="210"/>
      <c r="L56" s="210"/>
      <c r="M56" s="210"/>
      <c r="N56" s="210"/>
      <c r="O56" s="210"/>
      <c r="P56" s="210"/>
    </row>
    <row r="57" spans="1:16" ht="26.25" thickBot="1">
      <c r="A57" s="244" t="s">
        <v>424</v>
      </c>
      <c r="B57" s="231">
        <v>-29.3</v>
      </c>
      <c r="C57" s="232"/>
      <c r="D57" s="232"/>
      <c r="E57" s="232"/>
      <c r="F57" s="232">
        <f t="shared" si="1"/>
        <v>-29.3</v>
      </c>
      <c r="G57" s="211"/>
      <c r="H57" s="210"/>
      <c r="I57" s="210"/>
      <c r="J57" s="210"/>
      <c r="K57" s="210"/>
      <c r="L57" s="210"/>
      <c r="M57" s="210"/>
      <c r="N57" s="210"/>
      <c r="O57" s="210"/>
      <c r="P57" s="210"/>
    </row>
    <row r="58" spans="1:16" ht="39" customHeight="1" thickBot="1">
      <c r="A58" s="245" t="s">
        <v>859</v>
      </c>
      <c r="B58" s="237">
        <f>B59+B60</f>
        <v>969.3</v>
      </c>
      <c r="C58" s="237">
        <f>C59+C60</f>
        <v>0</v>
      </c>
      <c r="D58" s="237">
        <f>D59+D60</f>
        <v>0</v>
      </c>
      <c r="E58" s="237">
        <f>E59+E60</f>
        <v>0</v>
      </c>
      <c r="F58" s="241">
        <f t="shared" si="1"/>
        <v>969.3</v>
      </c>
      <c r="G58" s="211"/>
      <c r="H58" s="210"/>
      <c r="I58" s="210"/>
      <c r="J58" s="210"/>
      <c r="K58" s="210"/>
      <c r="L58" s="210"/>
      <c r="M58" s="210"/>
      <c r="N58" s="210"/>
      <c r="O58" s="210"/>
      <c r="P58" s="210"/>
    </row>
    <row r="59" spans="1:16" ht="25.5">
      <c r="A59" s="243" t="s">
        <v>426</v>
      </c>
      <c r="B59" s="234">
        <v>264.3</v>
      </c>
      <c r="C59" s="235"/>
      <c r="D59" s="235"/>
      <c r="E59" s="235"/>
      <c r="F59" s="235">
        <f t="shared" si="1"/>
        <v>264.3</v>
      </c>
      <c r="G59" s="211"/>
      <c r="H59" s="210"/>
      <c r="I59" s="210"/>
      <c r="J59" s="210"/>
      <c r="K59" s="210"/>
      <c r="L59" s="210"/>
      <c r="M59" s="210"/>
      <c r="N59" s="210"/>
      <c r="O59" s="210"/>
      <c r="P59" s="210"/>
    </row>
    <row r="60" spans="1:16" ht="26.25" thickBot="1">
      <c r="A60" s="244" t="s">
        <v>860</v>
      </c>
      <c r="B60" s="231">
        <v>705</v>
      </c>
      <c r="C60" s="232"/>
      <c r="D60" s="232"/>
      <c r="E60" s="232"/>
      <c r="F60" s="232">
        <f t="shared" si="1"/>
        <v>705</v>
      </c>
      <c r="G60" s="211"/>
      <c r="H60" s="210"/>
      <c r="I60" s="210"/>
      <c r="J60" s="210"/>
      <c r="K60" s="210"/>
      <c r="L60" s="210"/>
      <c r="M60" s="210"/>
      <c r="N60" s="210"/>
      <c r="O60" s="210"/>
      <c r="P60" s="210"/>
    </row>
    <row r="61" spans="1:16" ht="27.75" thickBot="1">
      <c r="A61" s="247" t="s">
        <v>939</v>
      </c>
      <c r="B61" s="248">
        <f>SUM(B62:B67)</f>
        <v>2698</v>
      </c>
      <c r="C61" s="248">
        <f>SUM(C62:C67)</f>
        <v>0</v>
      </c>
      <c r="D61" s="248">
        <f>SUM(D62:D67)</f>
        <v>0</v>
      </c>
      <c r="E61" s="248">
        <f>SUM(E62:E67)</f>
        <v>621.3</v>
      </c>
      <c r="F61" s="249">
        <f t="shared" si="1"/>
        <v>3319.3</v>
      </c>
      <c r="G61" s="211"/>
      <c r="H61" s="210"/>
      <c r="I61" s="210"/>
      <c r="J61" s="210"/>
      <c r="K61" s="210"/>
      <c r="L61" s="210"/>
      <c r="M61" s="210"/>
      <c r="N61" s="210"/>
      <c r="O61" s="210"/>
      <c r="P61" s="210"/>
    </row>
    <row r="62" spans="1:16" ht="38.25">
      <c r="A62" s="243" t="s">
        <v>861</v>
      </c>
      <c r="B62" s="234"/>
      <c r="C62" s="246"/>
      <c r="D62" s="235"/>
      <c r="E62" s="235">
        <v>-0.7</v>
      </c>
      <c r="F62" s="235">
        <f t="shared" si="1"/>
        <v>-0.7</v>
      </c>
      <c r="G62" s="211"/>
      <c r="H62" s="210"/>
      <c r="I62" s="210"/>
      <c r="J62" s="210"/>
      <c r="K62" s="210"/>
      <c r="L62" s="210"/>
      <c r="M62" s="210"/>
      <c r="N62" s="210"/>
      <c r="O62" s="210"/>
      <c r="P62" s="210"/>
    </row>
    <row r="63" spans="1:16" ht="51">
      <c r="A63" s="224" t="s">
        <v>862</v>
      </c>
      <c r="B63" s="213">
        <v>-9.9</v>
      </c>
      <c r="C63" s="216"/>
      <c r="D63" s="125"/>
      <c r="E63" s="125"/>
      <c r="F63" s="125">
        <f t="shared" si="1"/>
        <v>-9.9</v>
      </c>
      <c r="G63" s="211"/>
      <c r="H63" s="210"/>
      <c r="I63" s="210"/>
      <c r="J63" s="210"/>
      <c r="K63" s="210"/>
      <c r="L63" s="210"/>
      <c r="M63" s="210"/>
      <c r="N63" s="210"/>
      <c r="O63" s="210"/>
      <c r="P63" s="210"/>
    </row>
    <row r="64" spans="1:16" ht="38.25">
      <c r="A64" s="224" t="s">
        <v>863</v>
      </c>
      <c r="B64" s="213">
        <v>-5</v>
      </c>
      <c r="C64" s="216"/>
      <c r="D64" s="125"/>
      <c r="E64" s="213"/>
      <c r="F64" s="125">
        <f t="shared" si="1"/>
        <v>-5</v>
      </c>
      <c r="G64" s="211"/>
      <c r="H64" s="210"/>
      <c r="I64" s="210"/>
      <c r="J64" s="210"/>
      <c r="K64" s="210"/>
      <c r="L64" s="210"/>
      <c r="M64" s="210"/>
      <c r="N64" s="210"/>
      <c r="O64" s="210"/>
      <c r="P64" s="210"/>
    </row>
    <row r="65" spans="1:16" ht="51">
      <c r="A65" s="224" t="s">
        <v>864</v>
      </c>
      <c r="B65" s="213">
        <v>54.6</v>
      </c>
      <c r="C65" s="216"/>
      <c r="D65" s="125"/>
      <c r="E65" s="213"/>
      <c r="F65" s="125">
        <f t="shared" si="1"/>
        <v>54.6</v>
      </c>
      <c r="G65" s="211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6" ht="25.5">
      <c r="A66" s="224" t="s">
        <v>865</v>
      </c>
      <c r="B66" s="213"/>
      <c r="C66" s="216"/>
      <c r="D66" s="125"/>
      <c r="E66" s="213">
        <v>622</v>
      </c>
      <c r="F66" s="125">
        <f t="shared" si="1"/>
        <v>622</v>
      </c>
      <c r="G66" s="211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51">
      <c r="A67" s="224" t="s">
        <v>425</v>
      </c>
      <c r="B67" s="213">
        <v>2658.3</v>
      </c>
      <c r="C67" s="216"/>
      <c r="D67" s="125"/>
      <c r="E67" s="213"/>
      <c r="F67" s="125">
        <f t="shared" si="1"/>
        <v>2658.3</v>
      </c>
      <c r="G67" s="211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25.5">
      <c r="A68" s="224" t="s">
        <v>866</v>
      </c>
      <c r="B68" s="213"/>
      <c r="C68" s="216"/>
      <c r="D68" s="125">
        <v>7803.8</v>
      </c>
      <c r="E68" s="213"/>
      <c r="F68" s="125">
        <f t="shared" si="1"/>
        <v>7803.8</v>
      </c>
      <c r="G68" s="211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89.25">
      <c r="A69" s="226" t="s">
        <v>132</v>
      </c>
      <c r="B69" s="213">
        <v>-0.7</v>
      </c>
      <c r="C69" s="216"/>
      <c r="D69" s="125"/>
      <c r="E69" s="213"/>
      <c r="F69" s="125">
        <f t="shared" si="1"/>
        <v>-0.7</v>
      </c>
      <c r="G69" s="211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63.75">
      <c r="A70" s="226" t="s">
        <v>133</v>
      </c>
      <c r="B70" s="213">
        <v>464</v>
      </c>
      <c r="C70" s="216"/>
      <c r="D70" s="125"/>
      <c r="E70" s="213"/>
      <c r="F70" s="125">
        <f t="shared" si="1"/>
        <v>464</v>
      </c>
      <c r="G70" s="211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3.5" thickBot="1">
      <c r="A71" s="250" t="s">
        <v>427</v>
      </c>
      <c r="B71" s="240">
        <f>B72+B81+B85+B87+B78</f>
        <v>-25</v>
      </c>
      <c r="C71" s="240">
        <f>C72+C81+C85+C87+C78</f>
        <v>0</v>
      </c>
      <c r="D71" s="240">
        <f>D72+D81+D85+D87+D78</f>
        <v>-841.5999999999999</v>
      </c>
      <c r="E71" s="240">
        <f>E72+E81+E85+E87+E78</f>
        <v>866.5999999999999</v>
      </c>
      <c r="F71" s="240">
        <f t="shared" si="1"/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4.25" thickBot="1">
      <c r="A72" s="252" t="s">
        <v>428</v>
      </c>
      <c r="B72" s="253">
        <f>B73+B74+B75+B76+B77</f>
        <v>0</v>
      </c>
      <c r="C72" s="253">
        <f>C73+C74+C75+C76+C77</f>
        <v>0</v>
      </c>
      <c r="D72" s="253">
        <f>D73+D74+D75+D76+D77</f>
        <v>-841.5999999999999</v>
      </c>
      <c r="E72" s="253">
        <f>E73+E74+E75+E76+E77</f>
        <v>0</v>
      </c>
      <c r="F72" s="241">
        <f t="shared" si="1"/>
        <v>-841.5999999999999</v>
      </c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51" t="s">
        <v>867</v>
      </c>
      <c r="B73" s="235"/>
      <c r="C73" s="235"/>
      <c r="D73" s="235">
        <f>-1400+250.4</f>
        <v>-1149.6</v>
      </c>
      <c r="E73" s="235"/>
      <c r="F73" s="235">
        <f t="shared" si="1"/>
        <v>-1149.6</v>
      </c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20.25" customHeight="1">
      <c r="A74" s="217" t="s">
        <v>868</v>
      </c>
      <c r="B74" s="125"/>
      <c r="C74" s="125"/>
      <c r="D74" s="125">
        <v>-1342</v>
      </c>
      <c r="E74" s="125"/>
      <c r="F74" s="125">
        <f t="shared" si="1"/>
        <v>-1342</v>
      </c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45">
      <c r="A75" s="223" t="s">
        <v>869</v>
      </c>
      <c r="B75" s="218"/>
      <c r="C75" s="218"/>
      <c r="D75" s="125">
        <v>45</v>
      </c>
      <c r="E75" s="125"/>
      <c r="F75" s="125">
        <f t="shared" si="1"/>
        <v>45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25.5">
      <c r="A76" s="217" t="s">
        <v>870</v>
      </c>
      <c r="B76" s="125"/>
      <c r="C76" s="125"/>
      <c r="D76" s="125">
        <f>598</f>
        <v>598</v>
      </c>
      <c r="E76" s="125"/>
      <c r="F76" s="125">
        <f t="shared" si="1"/>
        <v>598</v>
      </c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39" thickBot="1">
      <c r="A77" s="254" t="s">
        <v>429</v>
      </c>
      <c r="B77" s="232"/>
      <c r="C77" s="232"/>
      <c r="D77" s="232">
        <v>1007</v>
      </c>
      <c r="E77" s="232"/>
      <c r="F77" s="232">
        <f t="shared" si="1"/>
        <v>1007</v>
      </c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29.25" customHeight="1" thickBot="1">
      <c r="A78" s="257" t="s">
        <v>431</v>
      </c>
      <c r="B78" s="253">
        <f>B79+B80</f>
        <v>0</v>
      </c>
      <c r="C78" s="253">
        <f>C79+C80</f>
        <v>0</v>
      </c>
      <c r="D78" s="253">
        <f>D79+D80</f>
        <v>0</v>
      </c>
      <c r="E78" s="253">
        <f>E79+E80</f>
        <v>-630</v>
      </c>
      <c r="F78" s="241">
        <f t="shared" si="1"/>
        <v>-630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89.25">
      <c r="A79" s="255" t="s">
        <v>1019</v>
      </c>
      <c r="B79" s="256"/>
      <c r="C79" s="256"/>
      <c r="D79" s="235"/>
      <c r="E79" s="235">
        <v>-420</v>
      </c>
      <c r="F79" s="235">
        <f t="shared" si="1"/>
        <v>-420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02.75" thickBot="1">
      <c r="A80" s="258" t="s">
        <v>1025</v>
      </c>
      <c r="B80" s="259"/>
      <c r="C80" s="259"/>
      <c r="D80" s="232"/>
      <c r="E80" s="232">
        <v>-210</v>
      </c>
      <c r="F80" s="232">
        <f t="shared" si="1"/>
        <v>-210</v>
      </c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27.75" thickBot="1">
      <c r="A81" s="252" t="s">
        <v>430</v>
      </c>
      <c r="B81" s="253">
        <f>B82+B83+B84</f>
        <v>0</v>
      </c>
      <c r="C81" s="253">
        <f>C82+C83+C84</f>
        <v>0</v>
      </c>
      <c r="D81" s="253">
        <f>D82+D83+D84</f>
        <v>0</v>
      </c>
      <c r="E81" s="253">
        <f>E82+E83+E84</f>
        <v>2036.6</v>
      </c>
      <c r="F81" s="241">
        <f t="shared" si="1"/>
        <v>2036.6</v>
      </c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26.25">
      <c r="A82" s="260" t="s">
        <v>871</v>
      </c>
      <c r="B82" s="235"/>
      <c r="C82" s="235"/>
      <c r="D82" s="261"/>
      <c r="E82" s="235">
        <v>450</v>
      </c>
      <c r="F82" s="235">
        <f t="shared" si="1"/>
        <v>450</v>
      </c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47.25" customHeight="1">
      <c r="A83" s="223" t="s">
        <v>876</v>
      </c>
      <c r="B83" s="125"/>
      <c r="C83" s="125"/>
      <c r="D83" s="124"/>
      <c r="E83" s="125">
        <f>-2353.4-400</f>
        <v>-2753.4</v>
      </c>
      <c r="F83" s="125">
        <f t="shared" si="1"/>
        <v>-2753.4</v>
      </c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44.25" customHeight="1" thickBot="1">
      <c r="A84" s="262" t="s">
        <v>872</v>
      </c>
      <c r="B84" s="232"/>
      <c r="C84" s="232"/>
      <c r="D84" s="263"/>
      <c r="E84" s="232">
        <v>4340</v>
      </c>
      <c r="F84" s="232">
        <f t="shared" si="1"/>
        <v>4340</v>
      </c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4.25" thickBot="1">
      <c r="A85" s="264" t="s">
        <v>432</v>
      </c>
      <c r="B85" s="253">
        <f>B86</f>
        <v>0</v>
      </c>
      <c r="C85" s="253">
        <f>C86</f>
        <v>0</v>
      </c>
      <c r="D85" s="253">
        <f>D86</f>
        <v>0</v>
      </c>
      <c r="E85" s="253">
        <f>E86</f>
        <v>-540</v>
      </c>
      <c r="F85" s="241">
        <f t="shared" si="1"/>
        <v>-540</v>
      </c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34.5" thickBot="1">
      <c r="A86" s="265" t="s">
        <v>875</v>
      </c>
      <c r="B86" s="266"/>
      <c r="C86" s="267"/>
      <c r="D86" s="267"/>
      <c r="E86" s="267">
        <v>-540</v>
      </c>
      <c r="F86" s="267">
        <f t="shared" si="1"/>
        <v>-540</v>
      </c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54.75" thickBot="1">
      <c r="A87" s="264" t="s">
        <v>433</v>
      </c>
      <c r="B87" s="253">
        <f>B88</f>
        <v>-25</v>
      </c>
      <c r="C87" s="253">
        <f>C88</f>
        <v>0</v>
      </c>
      <c r="D87" s="253">
        <f>D88</f>
        <v>0</v>
      </c>
      <c r="E87" s="253">
        <f>E88</f>
        <v>0</v>
      </c>
      <c r="F87" s="241">
        <f t="shared" si="1"/>
        <v>-25</v>
      </c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33.75">
      <c r="A88" s="268" t="s">
        <v>873</v>
      </c>
      <c r="B88" s="269">
        <v>-25</v>
      </c>
      <c r="C88" s="243"/>
      <c r="D88" s="235"/>
      <c r="E88" s="235"/>
      <c r="F88" s="235">
        <f t="shared" si="1"/>
        <v>-25</v>
      </c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28" t="s">
        <v>434</v>
      </c>
      <c r="B89" s="229">
        <f>B90</f>
        <v>0</v>
      </c>
      <c r="C89" s="229">
        <f>C90</f>
        <v>0</v>
      </c>
      <c r="D89" s="229">
        <f>D90</f>
        <v>60</v>
      </c>
      <c r="E89" s="229">
        <f>E90</f>
        <v>0</v>
      </c>
      <c r="F89" s="229">
        <f>B89+C89+D89+E89</f>
        <v>60</v>
      </c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3.5" thickBot="1">
      <c r="A90" s="270" t="s">
        <v>874</v>
      </c>
      <c r="B90" s="232"/>
      <c r="C90" s="232"/>
      <c r="D90" s="232">
        <v>60</v>
      </c>
      <c r="E90" s="232"/>
      <c r="F90" s="271">
        <f>B90+C90+D90+E90</f>
        <v>60</v>
      </c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3.5" thickBot="1">
      <c r="A91" s="272" t="s">
        <v>156</v>
      </c>
      <c r="B91" s="273">
        <f>B6+B71+B89</f>
        <v>13817.099999999999</v>
      </c>
      <c r="C91" s="273">
        <f>C6+C71+C89</f>
        <v>-12937.599999999999</v>
      </c>
      <c r="D91" s="273">
        <f>D6+D71+D89</f>
        <v>23846.3</v>
      </c>
      <c r="E91" s="273">
        <f>E6+E71+E89</f>
        <v>1487.8999999999999</v>
      </c>
      <c r="F91" s="274">
        <f>F6+F71+F89</f>
        <v>26213.699999999993</v>
      </c>
      <c r="G91" s="219"/>
      <c r="H91" s="211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20"/>
      <c r="B92" s="221"/>
      <c r="C92" s="220"/>
      <c r="D92" s="220"/>
      <c r="E92" s="220"/>
      <c r="F92" s="222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20"/>
      <c r="B93" s="220"/>
      <c r="C93" s="220"/>
      <c r="D93" s="220"/>
      <c r="E93" s="220"/>
      <c r="F93" s="222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20"/>
      <c r="B94" s="220"/>
      <c r="C94" s="220"/>
      <c r="D94" s="220"/>
      <c r="E94" s="220"/>
      <c r="F94" s="222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20"/>
      <c r="B95" s="220"/>
      <c r="C95" s="220"/>
      <c r="D95" s="220"/>
      <c r="E95" s="220"/>
      <c r="F95" s="222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20"/>
      <c r="B96" s="220"/>
      <c r="C96" s="220"/>
      <c r="D96" s="220"/>
      <c r="E96" s="220"/>
      <c r="F96" s="222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20"/>
      <c r="B97" s="220"/>
      <c r="C97" s="220"/>
      <c r="D97" s="220"/>
      <c r="E97" s="220"/>
      <c r="F97" s="222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16" ht="12.75">
      <c r="A98" s="220"/>
      <c r="B98" s="220"/>
      <c r="C98" s="220"/>
      <c r="D98" s="220"/>
      <c r="E98" s="220"/>
      <c r="F98" s="222"/>
      <c r="G98" s="210"/>
      <c r="H98" s="210"/>
      <c r="I98" s="210"/>
      <c r="J98" s="210"/>
      <c r="K98" s="210"/>
      <c r="L98" s="210"/>
      <c r="M98" s="210"/>
      <c r="N98" s="210"/>
      <c r="O98" s="210"/>
      <c r="P98" s="210"/>
    </row>
    <row r="99" spans="1:16" ht="12.75">
      <c r="A99" s="220"/>
      <c r="B99" s="220"/>
      <c r="C99" s="220"/>
      <c r="D99" s="220"/>
      <c r="E99" s="220"/>
      <c r="F99" s="222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12.75">
      <c r="A100" s="220"/>
      <c r="B100" s="220"/>
      <c r="C100" s="220"/>
      <c r="D100" s="220"/>
      <c r="E100" s="220"/>
      <c r="F100" s="222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</row>
    <row r="101" spans="1:16" ht="12.75">
      <c r="A101" s="220"/>
      <c r="B101" s="220"/>
      <c r="C101" s="220"/>
      <c r="D101" s="220"/>
      <c r="E101" s="220"/>
      <c r="F101" s="22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</row>
    <row r="102" spans="1:16" ht="12.75">
      <c r="A102" s="220"/>
      <c r="B102" s="220"/>
      <c r="C102" s="220"/>
      <c r="D102" s="220"/>
      <c r="E102" s="220"/>
      <c r="F102" s="22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</row>
    <row r="103" spans="1:16" ht="12.75">
      <c r="A103" s="220"/>
      <c r="B103" s="220"/>
      <c r="C103" s="220"/>
      <c r="D103" s="220"/>
      <c r="E103" s="220"/>
      <c r="F103" s="22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</row>
    <row r="104" spans="1:16" ht="12.75">
      <c r="A104" s="220"/>
      <c r="B104" s="220"/>
      <c r="C104" s="220"/>
      <c r="D104" s="220"/>
      <c r="E104" s="220"/>
      <c r="F104" s="22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</row>
    <row r="105" spans="1:16" ht="12.75">
      <c r="A105" s="220"/>
      <c r="B105" s="220"/>
      <c r="C105" s="220"/>
      <c r="D105" s="220"/>
      <c r="E105" s="220"/>
      <c r="F105" s="22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16" ht="12.75">
      <c r="A106" s="220"/>
      <c r="B106" s="220"/>
      <c r="C106" s="220"/>
      <c r="D106" s="220"/>
      <c r="E106" s="220"/>
      <c r="F106" s="22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</row>
    <row r="107" spans="1:16" ht="12.75">
      <c r="A107" s="220"/>
      <c r="B107" s="220"/>
      <c r="C107" s="220"/>
      <c r="D107" s="220"/>
      <c r="E107" s="220"/>
      <c r="F107" s="22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</row>
    <row r="108" spans="1:16" ht="12.75">
      <c r="A108" s="220"/>
      <c r="B108" s="220"/>
      <c r="C108" s="220"/>
      <c r="D108" s="220"/>
      <c r="E108" s="220"/>
      <c r="F108" s="22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</row>
    <row r="109" spans="1:16" ht="12.75">
      <c r="A109" s="220"/>
      <c r="B109" s="220"/>
      <c r="C109" s="220"/>
      <c r="D109" s="220"/>
      <c r="E109" s="220"/>
      <c r="F109" s="22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</row>
    <row r="110" spans="1:16" ht="12.75">
      <c r="A110" s="220"/>
      <c r="B110" s="220"/>
      <c r="C110" s="220"/>
      <c r="D110" s="220"/>
      <c r="E110" s="220"/>
      <c r="F110" s="22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</row>
    <row r="111" spans="1:16" ht="12.75">
      <c r="A111" s="220"/>
      <c r="B111" s="220"/>
      <c r="C111" s="220"/>
      <c r="D111" s="220"/>
      <c r="E111" s="220"/>
      <c r="F111" s="22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</row>
    <row r="112" spans="1:16" ht="12.75">
      <c r="A112" s="220"/>
      <c r="B112" s="220"/>
      <c r="C112" s="220"/>
      <c r="D112" s="220"/>
      <c r="E112" s="220"/>
      <c r="F112" s="22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</row>
    <row r="113" spans="1:6" ht="12.75">
      <c r="A113" s="220"/>
      <c r="B113" s="220"/>
      <c r="C113" s="220"/>
      <c r="D113" s="220"/>
      <c r="E113" s="220"/>
      <c r="F113" s="220"/>
    </row>
    <row r="114" spans="1:6" ht="12.75">
      <c r="A114" s="220"/>
      <c r="B114" s="220"/>
      <c r="C114" s="220"/>
      <c r="D114" s="220"/>
      <c r="E114" s="220"/>
      <c r="F114" s="220"/>
    </row>
    <row r="115" spans="1:6" ht="12.75">
      <c r="A115" s="220"/>
      <c r="B115" s="220"/>
      <c r="C115" s="220"/>
      <c r="D115" s="220"/>
      <c r="E115" s="220"/>
      <c r="F115" s="220"/>
    </row>
    <row r="116" spans="1:6" ht="12.75">
      <c r="A116" s="220"/>
      <c r="B116" s="220"/>
      <c r="C116" s="220"/>
      <c r="D116" s="220"/>
      <c r="E116" s="220"/>
      <c r="F116" s="220"/>
    </row>
    <row r="117" spans="1:6" ht="12.75">
      <c r="A117" s="220"/>
      <c r="B117" s="220"/>
      <c r="C117" s="220"/>
      <c r="D117" s="220"/>
      <c r="E117" s="220"/>
      <c r="F117" s="220"/>
    </row>
  </sheetData>
  <sheetProtection/>
  <mergeCells count="3">
    <mergeCell ref="A1:F1"/>
    <mergeCell ref="A2:F2"/>
    <mergeCell ref="A3:F3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S133"/>
  <sheetViews>
    <sheetView zoomScalePageLayoutView="0" workbookViewId="0" topLeftCell="A99">
      <selection activeCell="G5" sqref="G5:S5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8.75390625" style="0" customWidth="1"/>
    <col min="4" max="4" width="2.625" style="0" customWidth="1"/>
    <col min="5" max="5" width="6.25390625" style="0" customWidth="1"/>
    <col min="6" max="6" width="4.25390625" style="0" customWidth="1"/>
    <col min="7" max="7" width="55.1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75390625" style="0" customWidth="1"/>
    <col min="14" max="17" width="10.75390625" style="0" hidden="1" customWidth="1"/>
    <col min="18" max="19" width="10.75390625" style="0" customWidth="1"/>
    <col min="20" max="29" width="18.125" style="0" customWidth="1"/>
  </cols>
  <sheetData>
    <row r="1" spans="2:19" ht="12.75">
      <c r="B1" s="1"/>
      <c r="C1" s="1"/>
      <c r="D1" s="1"/>
      <c r="E1" s="1"/>
      <c r="F1" s="1"/>
      <c r="G1" s="275" t="s">
        <v>404</v>
      </c>
      <c r="H1" s="275"/>
      <c r="I1" s="275"/>
      <c r="J1" s="275"/>
      <c r="K1" s="275"/>
      <c r="L1" s="275"/>
      <c r="M1" s="275"/>
      <c r="N1" s="303"/>
      <c r="O1" s="303"/>
      <c r="P1" s="303"/>
      <c r="Q1" s="303"/>
      <c r="R1" s="303"/>
      <c r="S1" s="303"/>
    </row>
    <row r="2" spans="2:19" ht="12.75">
      <c r="B2" s="1"/>
      <c r="C2" s="1"/>
      <c r="D2" s="1"/>
      <c r="E2" s="1"/>
      <c r="F2" s="1"/>
      <c r="G2" s="275" t="s">
        <v>4</v>
      </c>
      <c r="H2" s="275"/>
      <c r="I2" s="275"/>
      <c r="J2" s="275"/>
      <c r="K2" s="275"/>
      <c r="L2" s="275"/>
      <c r="M2" s="275"/>
      <c r="N2" s="303"/>
      <c r="O2" s="303"/>
      <c r="P2" s="303"/>
      <c r="Q2" s="303"/>
      <c r="R2" s="303"/>
      <c r="S2" s="303"/>
    </row>
    <row r="3" spans="2:19" ht="12.75">
      <c r="B3" s="1"/>
      <c r="C3" s="1"/>
      <c r="D3" s="1"/>
      <c r="E3" s="1"/>
      <c r="F3" s="1"/>
      <c r="G3" s="275" t="s">
        <v>141</v>
      </c>
      <c r="H3" s="275"/>
      <c r="I3" s="275"/>
      <c r="J3" s="275"/>
      <c r="K3" s="275"/>
      <c r="L3" s="275"/>
      <c r="M3" s="275"/>
      <c r="N3" s="303"/>
      <c r="O3" s="303"/>
      <c r="P3" s="303"/>
      <c r="Q3" s="303"/>
      <c r="R3" s="303"/>
      <c r="S3" s="303"/>
    </row>
    <row r="4" spans="2:6" ht="12.75">
      <c r="B4" s="1"/>
      <c r="C4" s="1"/>
      <c r="D4" s="1"/>
      <c r="E4" s="1"/>
      <c r="F4" s="1"/>
    </row>
    <row r="5" spans="2:19" ht="12.75">
      <c r="B5" s="1"/>
      <c r="C5" s="1"/>
      <c r="D5" s="1"/>
      <c r="E5" s="1"/>
      <c r="F5" s="1"/>
      <c r="G5" s="275" t="s">
        <v>3</v>
      </c>
      <c r="H5" s="275"/>
      <c r="I5" s="275"/>
      <c r="J5" s="275"/>
      <c r="K5" s="275"/>
      <c r="L5" s="275"/>
      <c r="M5" s="275"/>
      <c r="N5" s="303"/>
      <c r="O5" s="303"/>
      <c r="P5" s="303"/>
      <c r="Q5" s="303"/>
      <c r="R5" s="303"/>
      <c r="S5" s="303"/>
    </row>
    <row r="6" spans="2:19" ht="12.75">
      <c r="B6" s="1"/>
      <c r="C6" s="1"/>
      <c r="D6" s="1"/>
      <c r="E6" s="1"/>
      <c r="F6" s="1"/>
      <c r="G6" s="275" t="s">
        <v>4</v>
      </c>
      <c r="H6" s="275"/>
      <c r="I6" s="275"/>
      <c r="J6" s="275"/>
      <c r="K6" s="275"/>
      <c r="L6" s="275"/>
      <c r="M6" s="275"/>
      <c r="N6" s="303"/>
      <c r="O6" s="303"/>
      <c r="P6" s="303"/>
      <c r="Q6" s="303"/>
      <c r="R6" s="303"/>
      <c r="S6" s="303"/>
    </row>
    <row r="7" spans="2:19" ht="12.75">
      <c r="B7" s="1"/>
      <c r="C7" s="1"/>
      <c r="D7" s="1"/>
      <c r="E7" s="1"/>
      <c r="F7" s="1"/>
      <c r="G7" s="275" t="s">
        <v>377</v>
      </c>
      <c r="H7" s="275"/>
      <c r="I7" s="275"/>
      <c r="J7" s="275"/>
      <c r="K7" s="275"/>
      <c r="L7" s="275"/>
      <c r="M7" s="275"/>
      <c r="N7" s="303"/>
      <c r="O7" s="303"/>
      <c r="P7" s="303"/>
      <c r="Q7" s="303"/>
      <c r="R7" s="303"/>
      <c r="S7" s="303"/>
    </row>
    <row r="8" spans="2:13" ht="12.75">
      <c r="B8" s="1"/>
      <c r="C8" s="1"/>
      <c r="D8" s="1"/>
      <c r="E8" s="1"/>
      <c r="F8" s="1"/>
      <c r="G8" s="18"/>
      <c r="H8" s="18"/>
      <c r="I8" s="18"/>
      <c r="J8" s="18"/>
      <c r="K8" s="18"/>
      <c r="L8" s="18"/>
      <c r="M8" s="18"/>
    </row>
    <row r="9" spans="1:19" ht="15.75">
      <c r="A9" s="276" t="s">
        <v>163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</row>
    <row r="10" spans="1:19" ht="15.75">
      <c r="A10" s="276" t="s">
        <v>369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</row>
    <row r="11" spans="2:13" ht="15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9" ht="12.75">
      <c r="B12" s="1"/>
      <c r="C12" s="1"/>
      <c r="D12" s="1"/>
      <c r="E12" s="1"/>
      <c r="F12" s="1"/>
      <c r="G12" s="20"/>
      <c r="H12" s="1"/>
      <c r="I12" s="1"/>
      <c r="J12" s="1"/>
      <c r="K12" s="1"/>
      <c r="L12" s="1"/>
      <c r="M12" s="4"/>
      <c r="S12" s="4" t="s">
        <v>412</v>
      </c>
    </row>
    <row r="13" spans="2:19" ht="12.75" customHeight="1" hidden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v>368015840</v>
      </c>
      <c r="N13" s="23">
        <v>87257549</v>
      </c>
      <c r="O13" s="23">
        <v>107437640</v>
      </c>
      <c r="P13" s="23">
        <v>71233650</v>
      </c>
      <c r="Q13" s="23">
        <v>102087001</v>
      </c>
      <c r="R13" s="23"/>
      <c r="S13" s="23"/>
    </row>
    <row r="14" spans="1:19" ht="12.75" customHeight="1">
      <c r="A14" s="288" t="s">
        <v>1063</v>
      </c>
      <c r="B14" s="291" t="s">
        <v>536</v>
      </c>
      <c r="C14" s="292"/>
      <c r="D14" s="292"/>
      <c r="E14" s="292"/>
      <c r="F14" s="293"/>
      <c r="G14" s="300" t="s">
        <v>5</v>
      </c>
      <c r="H14" s="24"/>
      <c r="I14" s="24"/>
      <c r="J14" s="24"/>
      <c r="K14" s="24"/>
      <c r="L14" s="24"/>
      <c r="M14" s="285" t="s">
        <v>553</v>
      </c>
      <c r="N14" s="89"/>
      <c r="O14" s="89"/>
      <c r="P14" s="89"/>
      <c r="Q14" s="89"/>
      <c r="R14" s="285" t="s">
        <v>554</v>
      </c>
      <c r="S14" s="285" t="s">
        <v>555</v>
      </c>
    </row>
    <row r="15" spans="1:19" ht="12.75">
      <c r="A15" s="289"/>
      <c r="B15" s="294"/>
      <c r="C15" s="295"/>
      <c r="D15" s="295"/>
      <c r="E15" s="295"/>
      <c r="F15" s="296"/>
      <c r="G15" s="301"/>
      <c r="H15" s="24"/>
      <c r="I15" s="24"/>
      <c r="J15" s="24"/>
      <c r="K15" s="24"/>
      <c r="L15" s="24"/>
      <c r="M15" s="286"/>
      <c r="N15" s="89"/>
      <c r="O15" s="89"/>
      <c r="P15" s="89"/>
      <c r="Q15" s="89"/>
      <c r="R15" s="286"/>
      <c r="S15" s="286"/>
    </row>
    <row r="16" spans="1:19" ht="28.5" customHeight="1">
      <c r="A16" s="290"/>
      <c r="B16" s="297"/>
      <c r="C16" s="298"/>
      <c r="D16" s="298"/>
      <c r="E16" s="298"/>
      <c r="F16" s="299"/>
      <c r="G16" s="302"/>
      <c r="H16" s="24"/>
      <c r="I16" s="24"/>
      <c r="J16" s="24"/>
      <c r="K16" s="24"/>
      <c r="L16" s="24"/>
      <c r="M16" s="287"/>
      <c r="N16" s="89"/>
      <c r="O16" s="89"/>
      <c r="P16" s="89"/>
      <c r="Q16" s="89"/>
      <c r="R16" s="287"/>
      <c r="S16" s="287"/>
    </row>
    <row r="17" spans="1:19" ht="12.75">
      <c r="A17" s="6">
        <v>1</v>
      </c>
      <c r="B17" s="63">
        <v>2</v>
      </c>
      <c r="C17" s="63">
        <v>3</v>
      </c>
      <c r="D17" s="63">
        <v>4</v>
      </c>
      <c r="E17" s="63">
        <v>5</v>
      </c>
      <c r="F17" s="63">
        <v>6</v>
      </c>
      <c r="G17" s="64">
        <v>7</v>
      </c>
      <c r="H17" s="88"/>
      <c r="I17" s="88"/>
      <c r="J17" s="88"/>
      <c r="K17" s="88"/>
      <c r="L17" s="88"/>
      <c r="M17" s="66">
        <v>8</v>
      </c>
      <c r="N17" s="89"/>
      <c r="O17" s="89"/>
      <c r="P17" s="89"/>
      <c r="Q17" s="89"/>
      <c r="R17" s="120">
        <v>9</v>
      </c>
      <c r="S17" s="120">
        <v>10</v>
      </c>
    </row>
    <row r="18" spans="1:19" ht="19.5" customHeight="1">
      <c r="A18" s="155">
        <v>1</v>
      </c>
      <c r="B18" s="25" t="s">
        <v>6</v>
      </c>
      <c r="C18" s="25" t="s">
        <v>7</v>
      </c>
      <c r="D18" s="26" t="s">
        <v>8</v>
      </c>
      <c r="E18" s="25" t="s">
        <v>9</v>
      </c>
      <c r="F18" s="25" t="s">
        <v>6</v>
      </c>
      <c r="G18" s="27" t="s">
        <v>10</v>
      </c>
      <c r="H18" s="28" t="s">
        <v>11</v>
      </c>
      <c r="I18" s="28" t="s">
        <v>7</v>
      </c>
      <c r="J18" s="28" t="s">
        <v>11</v>
      </c>
      <c r="K18" s="28" t="s">
        <v>11</v>
      </c>
      <c r="L18" s="28" t="s">
        <v>11</v>
      </c>
      <c r="M18" s="140">
        <f>M19+M28+M41+M47+M53+M57+M63+M39+M81</f>
        <v>237132.19999999998</v>
      </c>
      <c r="N18" s="42">
        <v>7939739</v>
      </c>
      <c r="O18" s="42">
        <v>8802950</v>
      </c>
      <c r="P18" s="42">
        <v>13097030</v>
      </c>
      <c r="Q18" s="42">
        <v>13653881</v>
      </c>
      <c r="R18" s="39">
        <f>R19+R28+R41+R47+R53+R57+R63+R39+R81</f>
        <v>248066</v>
      </c>
      <c r="S18" s="39">
        <f>S19+S28+S41+S47+S53+S57+S63+S39+S81</f>
        <v>258875.19999999995</v>
      </c>
    </row>
    <row r="19" spans="1:19" ht="12.75">
      <c r="A19" s="155">
        <f>A18+1</f>
        <v>2</v>
      </c>
      <c r="B19" s="25" t="s">
        <v>12</v>
      </c>
      <c r="C19" s="25" t="s">
        <v>13</v>
      </c>
      <c r="D19" s="25" t="s">
        <v>8</v>
      </c>
      <c r="E19" s="25" t="s">
        <v>9</v>
      </c>
      <c r="F19" s="25" t="s">
        <v>6</v>
      </c>
      <c r="G19" s="33" t="s">
        <v>14</v>
      </c>
      <c r="H19" s="25" t="s">
        <v>11</v>
      </c>
      <c r="I19" s="25" t="s">
        <v>13</v>
      </c>
      <c r="J19" s="25" t="s">
        <v>11</v>
      </c>
      <c r="K19" s="25" t="s">
        <v>11</v>
      </c>
      <c r="L19" s="25" t="s">
        <v>11</v>
      </c>
      <c r="M19" s="32">
        <f>M20+M23</f>
        <v>211828.3</v>
      </c>
      <c r="N19" s="30">
        <v>6524739</v>
      </c>
      <c r="O19" s="30">
        <v>6314400</v>
      </c>
      <c r="P19" s="30">
        <v>10662030</v>
      </c>
      <c r="Q19" s="30">
        <v>10660531</v>
      </c>
      <c r="R19" s="32">
        <f>R20+R23</f>
        <v>230487.5</v>
      </c>
      <c r="S19" s="32">
        <f>S20+S23</f>
        <v>240970.4</v>
      </c>
    </row>
    <row r="20" spans="1:19" ht="12.75">
      <c r="A20" s="155">
        <f aca="true" t="shared" si="0" ref="A20:A83">A19+1</f>
        <v>3</v>
      </c>
      <c r="B20" s="25" t="s">
        <v>12</v>
      </c>
      <c r="C20" s="25" t="s">
        <v>15</v>
      </c>
      <c r="D20" s="25" t="s">
        <v>8</v>
      </c>
      <c r="E20" s="25" t="s">
        <v>9</v>
      </c>
      <c r="F20" s="25" t="s">
        <v>16</v>
      </c>
      <c r="G20" s="33" t="s">
        <v>17</v>
      </c>
      <c r="H20" s="25" t="s">
        <v>11</v>
      </c>
      <c r="I20" s="25" t="s">
        <v>15</v>
      </c>
      <c r="J20" s="25" t="s">
        <v>11</v>
      </c>
      <c r="K20" s="25" t="s">
        <v>11</v>
      </c>
      <c r="L20" s="25" t="s">
        <v>11</v>
      </c>
      <c r="M20" s="32">
        <f>M21</f>
        <v>16778</v>
      </c>
      <c r="N20" s="30">
        <v>76000</v>
      </c>
      <c r="O20" s="30">
        <v>105000</v>
      </c>
      <c r="P20" s="30">
        <v>105000</v>
      </c>
      <c r="Q20" s="30">
        <v>105000</v>
      </c>
      <c r="R20" s="32">
        <f>R21</f>
        <v>25000</v>
      </c>
      <c r="S20" s="32">
        <f>S21</f>
        <v>25000</v>
      </c>
    </row>
    <row r="21" spans="1:19" ht="24.75" customHeight="1">
      <c r="A21" s="155">
        <f t="shared" si="0"/>
        <v>4</v>
      </c>
      <c r="B21" s="25" t="s">
        <v>12</v>
      </c>
      <c r="C21" s="25" t="s">
        <v>18</v>
      </c>
      <c r="D21" s="25" t="s">
        <v>8</v>
      </c>
      <c r="E21" s="25" t="s">
        <v>9</v>
      </c>
      <c r="F21" s="25" t="s">
        <v>16</v>
      </c>
      <c r="G21" s="33" t="s">
        <v>19</v>
      </c>
      <c r="H21" s="25" t="s">
        <v>11</v>
      </c>
      <c r="I21" s="25" t="s">
        <v>18</v>
      </c>
      <c r="J21" s="25" t="s">
        <v>11</v>
      </c>
      <c r="K21" s="25" t="s">
        <v>11</v>
      </c>
      <c r="L21" s="25" t="s">
        <v>11</v>
      </c>
      <c r="M21" s="32">
        <f>M22</f>
        <v>16778</v>
      </c>
      <c r="N21" s="30">
        <v>76000</v>
      </c>
      <c r="O21" s="30">
        <v>105000</v>
      </c>
      <c r="P21" s="30">
        <v>105000</v>
      </c>
      <c r="Q21" s="30">
        <v>105000</v>
      </c>
      <c r="R21" s="32">
        <f>R22</f>
        <v>25000</v>
      </c>
      <c r="S21" s="32">
        <f>S22</f>
        <v>25000</v>
      </c>
    </row>
    <row r="22" spans="1:19" ht="24">
      <c r="A22" s="155">
        <f t="shared" si="0"/>
        <v>5</v>
      </c>
      <c r="B22" s="34" t="s">
        <v>12</v>
      </c>
      <c r="C22" s="34" t="s">
        <v>20</v>
      </c>
      <c r="D22" s="34" t="s">
        <v>21</v>
      </c>
      <c r="E22" s="34" t="s">
        <v>9</v>
      </c>
      <c r="F22" s="34" t="s">
        <v>16</v>
      </c>
      <c r="G22" s="35" t="s">
        <v>22</v>
      </c>
      <c r="H22" s="34" t="s">
        <v>12</v>
      </c>
      <c r="I22" s="34" t="s">
        <v>20</v>
      </c>
      <c r="J22" s="34" t="s">
        <v>21</v>
      </c>
      <c r="K22" s="34" t="s">
        <v>9</v>
      </c>
      <c r="L22" s="34" t="s">
        <v>16</v>
      </c>
      <c r="M22" s="36">
        <v>16778</v>
      </c>
      <c r="N22" s="37">
        <v>76000</v>
      </c>
      <c r="O22" s="37">
        <v>105000</v>
      </c>
      <c r="P22" s="37">
        <v>105000</v>
      </c>
      <c r="Q22" s="37">
        <v>105000</v>
      </c>
      <c r="R22" s="121">
        <v>25000</v>
      </c>
      <c r="S22" s="121">
        <v>25000</v>
      </c>
    </row>
    <row r="23" spans="1:19" ht="12.75">
      <c r="A23" s="155">
        <f t="shared" si="0"/>
        <v>6</v>
      </c>
      <c r="B23" s="25" t="s">
        <v>12</v>
      </c>
      <c r="C23" s="25" t="s">
        <v>23</v>
      </c>
      <c r="D23" s="25" t="s">
        <v>24</v>
      </c>
      <c r="E23" s="25" t="s">
        <v>9</v>
      </c>
      <c r="F23" s="25" t="s">
        <v>16</v>
      </c>
      <c r="G23" s="33" t="s">
        <v>25</v>
      </c>
      <c r="H23" s="25" t="s">
        <v>11</v>
      </c>
      <c r="I23" s="25" t="s">
        <v>23</v>
      </c>
      <c r="J23" s="25" t="s">
        <v>11</v>
      </c>
      <c r="K23" s="25" t="s">
        <v>11</v>
      </c>
      <c r="L23" s="25" t="s">
        <v>11</v>
      </c>
      <c r="M23" s="32">
        <f>M24+M26+M27</f>
        <v>195050.3</v>
      </c>
      <c r="N23" s="30">
        <v>6448739</v>
      </c>
      <c r="O23" s="30">
        <v>6209400</v>
      </c>
      <c r="P23" s="30">
        <v>10557030</v>
      </c>
      <c r="Q23" s="30">
        <v>10555531</v>
      </c>
      <c r="R23" s="32">
        <f>R24+R26+R27</f>
        <v>205487.5</v>
      </c>
      <c r="S23" s="32">
        <f>S24+S26+S27</f>
        <v>215970.4</v>
      </c>
    </row>
    <row r="24" spans="1:19" ht="49.5" customHeight="1">
      <c r="A24" s="155">
        <f t="shared" si="0"/>
        <v>7</v>
      </c>
      <c r="B24" s="34" t="s">
        <v>12</v>
      </c>
      <c r="C24" s="34" t="s">
        <v>747</v>
      </c>
      <c r="D24" s="34" t="s">
        <v>24</v>
      </c>
      <c r="E24" s="34" t="s">
        <v>9</v>
      </c>
      <c r="F24" s="34" t="s">
        <v>16</v>
      </c>
      <c r="G24" s="61" t="s">
        <v>748</v>
      </c>
      <c r="H24" s="25" t="s">
        <v>11</v>
      </c>
      <c r="I24" s="25" t="s">
        <v>26</v>
      </c>
      <c r="J24" s="25" t="s">
        <v>11</v>
      </c>
      <c r="K24" s="25" t="s">
        <v>11</v>
      </c>
      <c r="L24" s="25" t="s">
        <v>11</v>
      </c>
      <c r="M24" s="36">
        <v>195050.3</v>
      </c>
      <c r="N24" s="37">
        <v>6448239</v>
      </c>
      <c r="O24" s="37">
        <v>6207900</v>
      </c>
      <c r="P24" s="37">
        <v>10555530</v>
      </c>
      <c r="Q24" s="37">
        <v>10555031</v>
      </c>
      <c r="R24" s="122">
        <v>205487.5</v>
      </c>
      <c r="S24" s="122">
        <v>215970.4</v>
      </c>
    </row>
    <row r="25" spans="1:19" ht="78" customHeight="1">
      <c r="A25" s="155">
        <v>8</v>
      </c>
      <c r="B25" s="34" t="s">
        <v>12</v>
      </c>
      <c r="C25" s="34" t="s">
        <v>26</v>
      </c>
      <c r="D25" s="34" t="s">
        <v>24</v>
      </c>
      <c r="E25" s="34" t="s">
        <v>9</v>
      </c>
      <c r="F25" s="34" t="s">
        <v>16</v>
      </c>
      <c r="G25" s="61" t="s">
        <v>749</v>
      </c>
      <c r="H25" s="34" t="s">
        <v>11</v>
      </c>
      <c r="I25" s="34" t="s">
        <v>783</v>
      </c>
      <c r="J25" s="34" t="s">
        <v>11</v>
      </c>
      <c r="K25" s="34" t="s">
        <v>11</v>
      </c>
      <c r="L25" s="34" t="s">
        <v>11</v>
      </c>
      <c r="M25" s="36">
        <v>0</v>
      </c>
      <c r="N25" s="37">
        <v>2000</v>
      </c>
      <c r="O25" s="37">
        <v>7500</v>
      </c>
      <c r="P25" s="37">
        <v>10500</v>
      </c>
      <c r="Q25" s="37">
        <v>10000</v>
      </c>
      <c r="R25" s="36">
        <v>0</v>
      </c>
      <c r="S25" s="36">
        <v>0</v>
      </c>
    </row>
    <row r="26" spans="1:19" ht="27" customHeight="1">
      <c r="A26" s="155">
        <f t="shared" si="0"/>
        <v>9</v>
      </c>
      <c r="B26" s="34" t="s">
        <v>12</v>
      </c>
      <c r="C26" s="34" t="s">
        <v>784</v>
      </c>
      <c r="D26" s="34" t="s">
        <v>24</v>
      </c>
      <c r="E26" s="34" t="s">
        <v>9</v>
      </c>
      <c r="F26" s="34" t="s">
        <v>16</v>
      </c>
      <c r="G26" s="61" t="s">
        <v>750</v>
      </c>
      <c r="H26" s="34"/>
      <c r="I26" s="34"/>
      <c r="J26" s="34"/>
      <c r="K26" s="34"/>
      <c r="L26" s="34"/>
      <c r="M26" s="36">
        <v>0</v>
      </c>
      <c r="N26" s="37"/>
      <c r="O26" s="37"/>
      <c r="P26" s="37"/>
      <c r="Q26" s="37"/>
      <c r="R26" s="36">
        <v>0</v>
      </c>
      <c r="S26" s="36">
        <v>0</v>
      </c>
    </row>
    <row r="27" spans="1:19" ht="62.25" customHeight="1">
      <c r="A27" s="155">
        <f t="shared" si="0"/>
        <v>10</v>
      </c>
      <c r="B27" s="34" t="s">
        <v>12</v>
      </c>
      <c r="C27" s="34" t="s">
        <v>785</v>
      </c>
      <c r="D27" s="34" t="s">
        <v>24</v>
      </c>
      <c r="E27" s="34" t="s">
        <v>9</v>
      </c>
      <c r="F27" s="34" t="s">
        <v>16</v>
      </c>
      <c r="G27" s="61" t="s">
        <v>370</v>
      </c>
      <c r="H27" s="34"/>
      <c r="I27" s="34"/>
      <c r="J27" s="34"/>
      <c r="K27" s="34"/>
      <c r="L27" s="34"/>
      <c r="M27" s="36">
        <v>0</v>
      </c>
      <c r="N27" s="37"/>
      <c r="O27" s="37"/>
      <c r="P27" s="37"/>
      <c r="Q27" s="37"/>
      <c r="R27" s="36">
        <v>0</v>
      </c>
      <c r="S27" s="36">
        <v>0</v>
      </c>
    </row>
    <row r="28" spans="1:19" ht="14.25">
      <c r="A28" s="155">
        <v>11</v>
      </c>
      <c r="B28" s="25" t="s">
        <v>6</v>
      </c>
      <c r="C28" s="25" t="s">
        <v>286</v>
      </c>
      <c r="D28" s="25" t="s">
        <v>8</v>
      </c>
      <c r="E28" s="25" t="s">
        <v>9</v>
      </c>
      <c r="F28" s="25" t="s">
        <v>6</v>
      </c>
      <c r="G28" s="33" t="s">
        <v>287</v>
      </c>
      <c r="H28" s="38" t="s">
        <v>11</v>
      </c>
      <c r="I28" s="38" t="s">
        <v>286</v>
      </c>
      <c r="J28" s="38" t="s">
        <v>11</v>
      </c>
      <c r="K28" s="38" t="s">
        <v>11</v>
      </c>
      <c r="L28" s="38" t="s">
        <v>11</v>
      </c>
      <c r="M28" s="32">
        <f>M29+M32+M37</f>
        <v>2531.7999999999997</v>
      </c>
      <c r="N28" s="30">
        <v>300000</v>
      </c>
      <c r="O28" s="30">
        <v>500000</v>
      </c>
      <c r="P28" s="30">
        <v>500000</v>
      </c>
      <c r="Q28" s="30">
        <v>500000</v>
      </c>
      <c r="R28" s="32">
        <f>R29+R32+R37</f>
        <v>2632.8</v>
      </c>
      <c r="S28" s="32">
        <f>S29+S32+S37</f>
        <v>2657.9</v>
      </c>
    </row>
    <row r="29" spans="1:19" ht="16.5" customHeight="1">
      <c r="A29" s="155">
        <f t="shared" si="0"/>
        <v>12</v>
      </c>
      <c r="B29" s="25" t="s">
        <v>12</v>
      </c>
      <c r="C29" s="25" t="s">
        <v>288</v>
      </c>
      <c r="D29" s="25" t="s">
        <v>21</v>
      </c>
      <c r="E29" s="25" t="s">
        <v>9</v>
      </c>
      <c r="F29" s="25" t="s">
        <v>16</v>
      </c>
      <c r="G29" s="33" t="s">
        <v>289</v>
      </c>
      <c r="H29" s="25" t="s">
        <v>11</v>
      </c>
      <c r="I29" s="25" t="s">
        <v>288</v>
      </c>
      <c r="J29" s="25" t="s">
        <v>11</v>
      </c>
      <c r="K29" s="25" t="s">
        <v>11</v>
      </c>
      <c r="L29" s="25" t="s">
        <v>11</v>
      </c>
      <c r="M29" s="32">
        <f>M30+M31</f>
        <v>2500</v>
      </c>
      <c r="N29" s="30">
        <v>300000</v>
      </c>
      <c r="O29" s="30">
        <v>500000</v>
      </c>
      <c r="P29" s="30">
        <v>500000</v>
      </c>
      <c r="Q29" s="30">
        <v>500000</v>
      </c>
      <c r="R29" s="32">
        <f>R30+R31</f>
        <v>2600</v>
      </c>
      <c r="S29" s="32">
        <f>S30+S31</f>
        <v>2610</v>
      </c>
    </row>
    <row r="30" spans="1:19" ht="16.5" customHeight="1">
      <c r="A30" s="155">
        <f t="shared" si="0"/>
        <v>13</v>
      </c>
      <c r="B30" s="34" t="s">
        <v>12</v>
      </c>
      <c r="C30" s="34" t="s">
        <v>107</v>
      </c>
      <c r="D30" s="34" t="s">
        <v>21</v>
      </c>
      <c r="E30" s="34" t="s">
        <v>9</v>
      </c>
      <c r="F30" s="34" t="s">
        <v>16</v>
      </c>
      <c r="G30" s="35" t="s">
        <v>289</v>
      </c>
      <c r="H30" s="34"/>
      <c r="I30" s="34"/>
      <c r="J30" s="34"/>
      <c r="K30" s="34"/>
      <c r="L30" s="34"/>
      <c r="M30" s="36">
        <v>2500</v>
      </c>
      <c r="N30" s="30"/>
      <c r="O30" s="30"/>
      <c r="P30" s="30"/>
      <c r="Q30" s="30"/>
      <c r="R30" s="123">
        <v>2600</v>
      </c>
      <c r="S30" s="123">
        <v>2610</v>
      </c>
    </row>
    <row r="31" spans="1:19" ht="25.5" customHeight="1">
      <c r="A31" s="155">
        <f t="shared" si="0"/>
        <v>14</v>
      </c>
      <c r="B31" s="34" t="s">
        <v>12</v>
      </c>
      <c r="C31" s="34" t="s">
        <v>108</v>
      </c>
      <c r="D31" s="34" t="s">
        <v>21</v>
      </c>
      <c r="E31" s="34" t="s">
        <v>9</v>
      </c>
      <c r="F31" s="34" t="s">
        <v>16</v>
      </c>
      <c r="G31" s="35" t="s">
        <v>109</v>
      </c>
      <c r="H31" s="34"/>
      <c r="I31" s="34"/>
      <c r="J31" s="34"/>
      <c r="K31" s="34"/>
      <c r="L31" s="34"/>
      <c r="M31" s="36"/>
      <c r="N31" s="30"/>
      <c r="O31" s="30"/>
      <c r="P31" s="30"/>
      <c r="Q31" s="30"/>
      <c r="R31" s="123"/>
      <c r="S31" s="123"/>
    </row>
    <row r="32" spans="1:19" ht="16.5" customHeight="1">
      <c r="A32" s="155">
        <f t="shared" si="0"/>
        <v>15</v>
      </c>
      <c r="B32" s="25" t="s">
        <v>12</v>
      </c>
      <c r="C32" s="25" t="s">
        <v>290</v>
      </c>
      <c r="D32" s="25" t="s">
        <v>24</v>
      </c>
      <c r="E32" s="25" t="s">
        <v>9</v>
      </c>
      <c r="F32" s="25" t="s">
        <v>16</v>
      </c>
      <c r="G32" s="33" t="s">
        <v>291</v>
      </c>
      <c r="H32" s="25"/>
      <c r="I32" s="25"/>
      <c r="J32" s="25"/>
      <c r="K32" s="25"/>
      <c r="L32" s="25"/>
      <c r="M32" s="32">
        <f>M36</f>
        <v>22.2</v>
      </c>
      <c r="N32" s="30"/>
      <c r="O32" s="30"/>
      <c r="P32" s="30"/>
      <c r="Q32" s="30"/>
      <c r="R32" s="32">
        <f>R36</f>
        <v>32.8</v>
      </c>
      <c r="S32" s="32">
        <f>S36</f>
        <v>47.9</v>
      </c>
    </row>
    <row r="33" spans="1:19" ht="42.75" hidden="1">
      <c r="A33" s="155">
        <f t="shared" si="0"/>
        <v>16</v>
      </c>
      <c r="B33" s="25" t="s">
        <v>12</v>
      </c>
      <c r="C33" s="25" t="s">
        <v>292</v>
      </c>
      <c r="D33" s="25" t="s">
        <v>8</v>
      </c>
      <c r="E33" s="25" t="s">
        <v>9</v>
      </c>
      <c r="F33" s="25" t="s">
        <v>6</v>
      </c>
      <c r="G33" s="31" t="s">
        <v>293</v>
      </c>
      <c r="H33" s="25" t="s">
        <v>11</v>
      </c>
      <c r="I33" s="25" t="s">
        <v>292</v>
      </c>
      <c r="J33" s="25" t="s">
        <v>11</v>
      </c>
      <c r="K33" s="25" t="s">
        <v>11</v>
      </c>
      <c r="L33" s="25" t="s">
        <v>11</v>
      </c>
      <c r="M33" s="32">
        <f>M34</f>
        <v>0</v>
      </c>
      <c r="N33" s="30">
        <v>0</v>
      </c>
      <c r="O33" s="30">
        <v>10000</v>
      </c>
      <c r="P33" s="30">
        <v>20000</v>
      </c>
      <c r="Q33" s="30">
        <v>20000</v>
      </c>
      <c r="R33" s="123"/>
      <c r="S33" s="123"/>
    </row>
    <row r="34" spans="1:19" ht="24" hidden="1">
      <c r="A34" s="155">
        <f t="shared" si="0"/>
        <v>17</v>
      </c>
      <c r="B34" s="25" t="s">
        <v>12</v>
      </c>
      <c r="C34" s="25" t="s">
        <v>294</v>
      </c>
      <c r="D34" s="25" t="s">
        <v>8</v>
      </c>
      <c r="E34" s="25" t="s">
        <v>9</v>
      </c>
      <c r="F34" s="25" t="s">
        <v>16</v>
      </c>
      <c r="G34" s="33" t="s">
        <v>295</v>
      </c>
      <c r="H34" s="25" t="s">
        <v>11</v>
      </c>
      <c r="I34" s="25" t="s">
        <v>294</v>
      </c>
      <c r="J34" s="25" t="s">
        <v>11</v>
      </c>
      <c r="K34" s="25" t="s">
        <v>11</v>
      </c>
      <c r="L34" s="25" t="s">
        <v>11</v>
      </c>
      <c r="M34" s="32">
        <f>M35</f>
        <v>0</v>
      </c>
      <c r="N34" s="30">
        <v>0</v>
      </c>
      <c r="O34" s="30">
        <v>10000</v>
      </c>
      <c r="P34" s="30">
        <v>20000</v>
      </c>
      <c r="Q34" s="30">
        <v>20000</v>
      </c>
      <c r="R34" s="123"/>
      <c r="S34" s="123"/>
    </row>
    <row r="35" spans="1:19" ht="24" hidden="1">
      <c r="A35" s="155">
        <f t="shared" si="0"/>
        <v>18</v>
      </c>
      <c r="B35" s="25" t="s">
        <v>12</v>
      </c>
      <c r="C35" s="25" t="s">
        <v>296</v>
      </c>
      <c r="D35" s="25" t="s">
        <v>297</v>
      </c>
      <c r="E35" s="25" t="s">
        <v>9</v>
      </c>
      <c r="F35" s="25" t="s">
        <v>16</v>
      </c>
      <c r="G35" s="33" t="s">
        <v>298</v>
      </c>
      <c r="H35" s="25"/>
      <c r="I35" s="25"/>
      <c r="J35" s="25"/>
      <c r="K35" s="25"/>
      <c r="L35" s="25"/>
      <c r="M35" s="32"/>
      <c r="N35" s="37"/>
      <c r="O35" s="37"/>
      <c r="P35" s="37"/>
      <c r="Q35" s="37"/>
      <c r="R35" s="122"/>
      <c r="S35" s="122"/>
    </row>
    <row r="36" spans="1:19" ht="12.75">
      <c r="A36" s="155">
        <f t="shared" si="0"/>
        <v>19</v>
      </c>
      <c r="B36" s="34" t="s">
        <v>12</v>
      </c>
      <c r="C36" s="34" t="s">
        <v>110</v>
      </c>
      <c r="D36" s="34" t="s">
        <v>24</v>
      </c>
      <c r="E36" s="34" t="s">
        <v>9</v>
      </c>
      <c r="F36" s="34" t="s">
        <v>16</v>
      </c>
      <c r="G36" s="35" t="s">
        <v>291</v>
      </c>
      <c r="H36" s="34"/>
      <c r="I36" s="34"/>
      <c r="J36" s="34"/>
      <c r="K36" s="34"/>
      <c r="L36" s="34"/>
      <c r="M36" s="36">
        <v>22.2</v>
      </c>
      <c r="N36" s="37"/>
      <c r="O36" s="37"/>
      <c r="P36" s="37"/>
      <c r="Q36" s="37"/>
      <c r="R36" s="121">
        <v>32.8</v>
      </c>
      <c r="S36" s="121">
        <v>47.9</v>
      </c>
    </row>
    <row r="37" spans="1:19" ht="24">
      <c r="A37" s="155">
        <f t="shared" si="0"/>
        <v>20</v>
      </c>
      <c r="B37" s="25" t="s">
        <v>12</v>
      </c>
      <c r="C37" s="25" t="s">
        <v>786</v>
      </c>
      <c r="D37" s="25" t="s">
        <v>21</v>
      </c>
      <c r="E37" s="25" t="s">
        <v>9</v>
      </c>
      <c r="F37" s="25" t="s">
        <v>16</v>
      </c>
      <c r="G37" s="72" t="s">
        <v>371</v>
      </c>
      <c r="H37" s="34"/>
      <c r="I37" s="34"/>
      <c r="J37" s="34"/>
      <c r="K37" s="34"/>
      <c r="L37" s="34"/>
      <c r="M37" s="32">
        <f>M38</f>
        <v>9.6</v>
      </c>
      <c r="N37" s="37"/>
      <c r="O37" s="37"/>
      <c r="P37" s="37"/>
      <c r="Q37" s="37"/>
      <c r="R37" s="32">
        <f>R38</f>
        <v>0</v>
      </c>
      <c r="S37" s="32">
        <f>S38</f>
        <v>0</v>
      </c>
    </row>
    <row r="38" spans="1:19" ht="24">
      <c r="A38" s="155">
        <f t="shared" si="0"/>
        <v>21</v>
      </c>
      <c r="B38" s="34" t="s">
        <v>12</v>
      </c>
      <c r="C38" s="73" t="s">
        <v>788</v>
      </c>
      <c r="D38" s="73" t="s">
        <v>21</v>
      </c>
      <c r="E38" s="73" t="s">
        <v>9</v>
      </c>
      <c r="F38" s="73" t="s">
        <v>16</v>
      </c>
      <c r="G38" s="74" t="s">
        <v>787</v>
      </c>
      <c r="H38" s="34"/>
      <c r="I38" s="34"/>
      <c r="J38" s="34"/>
      <c r="K38" s="34"/>
      <c r="L38" s="34"/>
      <c r="M38" s="36">
        <v>9.6</v>
      </c>
      <c r="N38" s="37"/>
      <c r="O38" s="37"/>
      <c r="P38" s="37"/>
      <c r="Q38" s="37"/>
      <c r="R38" s="122">
        <v>0</v>
      </c>
      <c r="S38" s="122">
        <v>0</v>
      </c>
    </row>
    <row r="39" spans="1:19" ht="12.75">
      <c r="A39" s="155">
        <f t="shared" si="0"/>
        <v>22</v>
      </c>
      <c r="B39" s="34" t="s">
        <v>12</v>
      </c>
      <c r="C39" s="34" t="s">
        <v>789</v>
      </c>
      <c r="D39" s="34" t="s">
        <v>24</v>
      </c>
      <c r="E39" s="34" t="s">
        <v>9</v>
      </c>
      <c r="F39" s="34" t="s">
        <v>16</v>
      </c>
      <c r="G39" s="153" t="s">
        <v>790</v>
      </c>
      <c r="H39" s="34"/>
      <c r="I39" s="34"/>
      <c r="J39" s="34"/>
      <c r="K39" s="34"/>
      <c r="L39" s="34"/>
      <c r="M39" s="32">
        <f>M40</f>
        <v>48.2</v>
      </c>
      <c r="N39" s="37"/>
      <c r="O39" s="37"/>
      <c r="P39" s="37"/>
      <c r="Q39" s="37"/>
      <c r="R39" s="32">
        <f>R40</f>
        <v>50.5</v>
      </c>
      <c r="S39" s="32">
        <f>S40</f>
        <v>52.8</v>
      </c>
    </row>
    <row r="40" spans="1:19" ht="40.5" customHeight="1">
      <c r="A40" s="155">
        <f t="shared" si="0"/>
        <v>23</v>
      </c>
      <c r="B40" s="34" t="s">
        <v>12</v>
      </c>
      <c r="C40" s="34" t="s">
        <v>791</v>
      </c>
      <c r="D40" s="34" t="s">
        <v>24</v>
      </c>
      <c r="E40" s="76" t="s">
        <v>9</v>
      </c>
      <c r="F40" s="76" t="s">
        <v>16</v>
      </c>
      <c r="G40" s="60" t="s">
        <v>792</v>
      </c>
      <c r="H40" s="34"/>
      <c r="I40" s="34"/>
      <c r="J40" s="34"/>
      <c r="K40" s="34"/>
      <c r="L40" s="34"/>
      <c r="M40" s="36">
        <v>48.2</v>
      </c>
      <c r="N40" s="37"/>
      <c r="O40" s="37"/>
      <c r="P40" s="37"/>
      <c r="Q40" s="37"/>
      <c r="R40" s="121">
        <v>50.5</v>
      </c>
      <c r="S40" s="121">
        <v>52.8</v>
      </c>
    </row>
    <row r="41" spans="1:19" ht="38.25" customHeight="1">
      <c r="A41" s="155">
        <f t="shared" si="0"/>
        <v>24</v>
      </c>
      <c r="B41" s="25" t="s">
        <v>6</v>
      </c>
      <c r="C41" s="25" t="s">
        <v>300</v>
      </c>
      <c r="D41" s="25" t="s">
        <v>8</v>
      </c>
      <c r="E41" s="25" t="s">
        <v>9</v>
      </c>
      <c r="F41" s="25" t="s">
        <v>6</v>
      </c>
      <c r="G41" s="33" t="s">
        <v>301</v>
      </c>
      <c r="H41" s="25" t="s">
        <v>11</v>
      </c>
      <c r="I41" s="25" t="s">
        <v>300</v>
      </c>
      <c r="J41" s="25" t="s">
        <v>11</v>
      </c>
      <c r="K41" s="25" t="s">
        <v>11</v>
      </c>
      <c r="L41" s="25" t="s">
        <v>11</v>
      </c>
      <c r="M41" s="32">
        <f>M42</f>
        <v>9585</v>
      </c>
      <c r="N41" s="30">
        <v>105000</v>
      </c>
      <c r="O41" s="30">
        <v>1230250</v>
      </c>
      <c r="P41" s="30">
        <v>1130250</v>
      </c>
      <c r="Q41" s="30">
        <v>1489500</v>
      </c>
      <c r="R41" s="32">
        <f>R42</f>
        <v>9715.2</v>
      </c>
      <c r="S41" s="32">
        <f>S42</f>
        <v>9845.3</v>
      </c>
    </row>
    <row r="42" spans="1:19" ht="60" customHeight="1">
      <c r="A42" s="155">
        <f t="shared" si="0"/>
        <v>25</v>
      </c>
      <c r="B42" s="25" t="s">
        <v>886</v>
      </c>
      <c r="C42" s="25" t="s">
        <v>302</v>
      </c>
      <c r="D42" s="25" t="s">
        <v>8</v>
      </c>
      <c r="E42" s="25" t="s">
        <v>9</v>
      </c>
      <c r="F42" s="25" t="s">
        <v>303</v>
      </c>
      <c r="G42" s="33" t="s">
        <v>100</v>
      </c>
      <c r="H42" s="25"/>
      <c r="I42" s="25"/>
      <c r="J42" s="25"/>
      <c r="K42" s="25"/>
      <c r="L42" s="25"/>
      <c r="M42" s="32">
        <f>M43+M45</f>
        <v>9585</v>
      </c>
      <c r="N42" s="30"/>
      <c r="O42" s="30"/>
      <c r="P42" s="30"/>
      <c r="Q42" s="30"/>
      <c r="R42" s="32">
        <f>R43+R45</f>
        <v>9715.2</v>
      </c>
      <c r="S42" s="32">
        <f>S43+S45</f>
        <v>9845.3</v>
      </c>
    </row>
    <row r="43" spans="1:19" ht="39.75" customHeight="1">
      <c r="A43" s="155">
        <f t="shared" si="0"/>
        <v>26</v>
      </c>
      <c r="B43" s="25" t="s">
        <v>886</v>
      </c>
      <c r="C43" s="25" t="s">
        <v>304</v>
      </c>
      <c r="D43" s="25" t="s">
        <v>8</v>
      </c>
      <c r="E43" s="25" t="s">
        <v>9</v>
      </c>
      <c r="F43" s="25" t="s">
        <v>303</v>
      </c>
      <c r="G43" s="33" t="s">
        <v>164</v>
      </c>
      <c r="H43" s="25"/>
      <c r="I43" s="25"/>
      <c r="J43" s="25"/>
      <c r="K43" s="25"/>
      <c r="L43" s="25"/>
      <c r="M43" s="32">
        <f>M44</f>
        <v>8587</v>
      </c>
      <c r="N43" s="30"/>
      <c r="O43" s="30"/>
      <c r="P43" s="30"/>
      <c r="Q43" s="30"/>
      <c r="R43" s="32">
        <f>R44</f>
        <v>8705.2</v>
      </c>
      <c r="S43" s="32">
        <f>S44</f>
        <v>8825.3</v>
      </c>
    </row>
    <row r="44" spans="1:19" ht="52.5" customHeight="1">
      <c r="A44" s="155">
        <f t="shared" si="0"/>
        <v>27</v>
      </c>
      <c r="B44" s="34" t="s">
        <v>886</v>
      </c>
      <c r="C44" s="34" t="s">
        <v>165</v>
      </c>
      <c r="D44" s="34" t="s">
        <v>305</v>
      </c>
      <c r="E44" s="34" t="s">
        <v>9</v>
      </c>
      <c r="F44" s="34" t="s">
        <v>303</v>
      </c>
      <c r="G44" s="35" t="s">
        <v>1053</v>
      </c>
      <c r="H44" s="34" t="s">
        <v>11</v>
      </c>
      <c r="I44" s="34" t="s">
        <v>306</v>
      </c>
      <c r="J44" s="34" t="s">
        <v>11</v>
      </c>
      <c r="K44" s="34" t="s">
        <v>11</v>
      </c>
      <c r="L44" s="34" t="s">
        <v>11</v>
      </c>
      <c r="M44" s="36">
        <v>8587</v>
      </c>
      <c r="N44" s="30">
        <v>0</v>
      </c>
      <c r="O44" s="30">
        <v>1100000</v>
      </c>
      <c r="P44" s="30">
        <v>1000000</v>
      </c>
      <c r="Q44" s="30">
        <v>1336000</v>
      </c>
      <c r="R44" s="141">
        <v>8705.2</v>
      </c>
      <c r="S44" s="141">
        <v>8825.3</v>
      </c>
    </row>
    <row r="45" spans="1:19" ht="66.75" customHeight="1">
      <c r="A45" s="155">
        <f t="shared" si="0"/>
        <v>28</v>
      </c>
      <c r="B45" s="25" t="s">
        <v>886</v>
      </c>
      <c r="C45" s="25" t="s">
        <v>307</v>
      </c>
      <c r="D45" s="25" t="s">
        <v>8</v>
      </c>
      <c r="E45" s="25" t="s">
        <v>9</v>
      </c>
      <c r="F45" s="25" t="s">
        <v>303</v>
      </c>
      <c r="G45" s="33" t="s">
        <v>161</v>
      </c>
      <c r="H45" s="25"/>
      <c r="I45" s="25"/>
      <c r="J45" s="25"/>
      <c r="K45" s="25"/>
      <c r="L45" s="25"/>
      <c r="M45" s="40">
        <f>M46</f>
        <v>998</v>
      </c>
      <c r="N45" s="30"/>
      <c r="O45" s="30"/>
      <c r="P45" s="30"/>
      <c r="Q45" s="30"/>
      <c r="R45" s="40">
        <f>R46</f>
        <v>1010</v>
      </c>
      <c r="S45" s="40">
        <f>S46</f>
        <v>1020</v>
      </c>
    </row>
    <row r="46" spans="1:19" ht="39.75" customHeight="1">
      <c r="A46" s="155">
        <f t="shared" si="0"/>
        <v>29</v>
      </c>
      <c r="B46" s="34" t="s">
        <v>886</v>
      </c>
      <c r="C46" s="34" t="s">
        <v>308</v>
      </c>
      <c r="D46" s="34" t="s">
        <v>297</v>
      </c>
      <c r="E46" s="34" t="s">
        <v>9</v>
      </c>
      <c r="F46" s="34" t="s">
        <v>303</v>
      </c>
      <c r="G46" s="35" t="s">
        <v>162</v>
      </c>
      <c r="H46" s="34" t="s">
        <v>11</v>
      </c>
      <c r="I46" s="34" t="s">
        <v>308</v>
      </c>
      <c r="J46" s="34" t="s">
        <v>11</v>
      </c>
      <c r="K46" s="34" t="s">
        <v>11</v>
      </c>
      <c r="L46" s="34" t="s">
        <v>11</v>
      </c>
      <c r="M46" s="41">
        <v>998</v>
      </c>
      <c r="N46" s="30">
        <v>100000</v>
      </c>
      <c r="O46" s="30">
        <v>122250</v>
      </c>
      <c r="P46" s="30">
        <v>122250</v>
      </c>
      <c r="Q46" s="30">
        <v>144500</v>
      </c>
      <c r="R46" s="141">
        <v>1010</v>
      </c>
      <c r="S46" s="141">
        <v>1020</v>
      </c>
    </row>
    <row r="47" spans="1:19" ht="12.75">
      <c r="A47" s="155">
        <f t="shared" si="0"/>
        <v>30</v>
      </c>
      <c r="B47" s="25" t="s">
        <v>6</v>
      </c>
      <c r="C47" s="25" t="s">
        <v>309</v>
      </c>
      <c r="D47" s="25" t="s">
        <v>8</v>
      </c>
      <c r="E47" s="25" t="s">
        <v>9</v>
      </c>
      <c r="F47" s="25" t="s">
        <v>6</v>
      </c>
      <c r="G47" s="33" t="s">
        <v>310</v>
      </c>
      <c r="H47" s="25" t="s">
        <v>311</v>
      </c>
      <c r="I47" s="25" t="s">
        <v>309</v>
      </c>
      <c r="J47" s="25" t="s">
        <v>11</v>
      </c>
      <c r="K47" s="25" t="s">
        <v>11</v>
      </c>
      <c r="L47" s="25" t="s">
        <v>11</v>
      </c>
      <c r="M47" s="40">
        <f>M48</f>
        <v>1980</v>
      </c>
      <c r="N47" s="30">
        <v>100000</v>
      </c>
      <c r="O47" s="30">
        <v>200000</v>
      </c>
      <c r="P47" s="30">
        <v>150000</v>
      </c>
      <c r="Q47" s="30">
        <v>170000</v>
      </c>
      <c r="R47" s="40">
        <f>R48</f>
        <v>1140</v>
      </c>
      <c r="S47" s="40">
        <f>S48</f>
        <v>1170</v>
      </c>
    </row>
    <row r="48" spans="1:19" ht="12.75">
      <c r="A48" s="155">
        <f t="shared" si="0"/>
        <v>31</v>
      </c>
      <c r="B48" s="34" t="s">
        <v>312</v>
      </c>
      <c r="C48" s="34" t="s">
        <v>313</v>
      </c>
      <c r="D48" s="34" t="s">
        <v>24</v>
      </c>
      <c r="E48" s="34" t="s">
        <v>9</v>
      </c>
      <c r="F48" s="34" t="s">
        <v>303</v>
      </c>
      <c r="G48" s="35" t="s">
        <v>314</v>
      </c>
      <c r="H48" s="34" t="s">
        <v>311</v>
      </c>
      <c r="I48" s="34" t="s">
        <v>313</v>
      </c>
      <c r="J48" s="34" t="s">
        <v>24</v>
      </c>
      <c r="K48" s="34" t="s">
        <v>9</v>
      </c>
      <c r="L48" s="34" t="s">
        <v>303</v>
      </c>
      <c r="M48" s="41">
        <f>M50+M51+M52+M49</f>
        <v>1980</v>
      </c>
      <c r="N48" s="37">
        <v>100000</v>
      </c>
      <c r="O48" s="37">
        <v>200000</v>
      </c>
      <c r="P48" s="37">
        <v>150000</v>
      </c>
      <c r="Q48" s="37">
        <v>170000</v>
      </c>
      <c r="R48" s="41">
        <f>R50+R51+R52+R49</f>
        <v>1140</v>
      </c>
      <c r="S48" s="41">
        <f>S50+S51+S52+S49</f>
        <v>1170</v>
      </c>
    </row>
    <row r="49" spans="1:19" ht="24">
      <c r="A49" s="155">
        <f t="shared" si="0"/>
        <v>32</v>
      </c>
      <c r="B49" s="34" t="s">
        <v>312</v>
      </c>
      <c r="C49" s="34" t="s">
        <v>188</v>
      </c>
      <c r="D49" s="34" t="s">
        <v>24</v>
      </c>
      <c r="E49" s="34" t="s">
        <v>9</v>
      </c>
      <c r="F49" s="34" t="s">
        <v>303</v>
      </c>
      <c r="G49" s="60" t="s">
        <v>189</v>
      </c>
      <c r="H49" s="34"/>
      <c r="I49" s="34"/>
      <c r="J49" s="34"/>
      <c r="K49" s="34"/>
      <c r="L49" s="34"/>
      <c r="M49" s="41">
        <v>200</v>
      </c>
      <c r="N49" s="37"/>
      <c r="O49" s="37"/>
      <c r="P49" s="37"/>
      <c r="Q49" s="37"/>
      <c r="R49" s="121">
        <v>210</v>
      </c>
      <c r="S49" s="121">
        <v>220</v>
      </c>
    </row>
    <row r="50" spans="1:19" ht="27" customHeight="1">
      <c r="A50" s="155">
        <f t="shared" si="0"/>
        <v>33</v>
      </c>
      <c r="B50" s="34" t="s">
        <v>312</v>
      </c>
      <c r="C50" s="34" t="s">
        <v>166</v>
      </c>
      <c r="D50" s="34" t="s">
        <v>24</v>
      </c>
      <c r="E50" s="34" t="s">
        <v>9</v>
      </c>
      <c r="F50" s="34" t="s">
        <v>303</v>
      </c>
      <c r="G50" s="35" t="s">
        <v>167</v>
      </c>
      <c r="H50" s="34"/>
      <c r="I50" s="34"/>
      <c r="J50" s="34"/>
      <c r="K50" s="34"/>
      <c r="L50" s="34"/>
      <c r="M50" s="36">
        <v>50</v>
      </c>
      <c r="N50" s="37"/>
      <c r="O50" s="37"/>
      <c r="P50" s="37"/>
      <c r="Q50" s="37"/>
      <c r="R50" s="121">
        <v>50</v>
      </c>
      <c r="S50" s="121">
        <v>50</v>
      </c>
    </row>
    <row r="51" spans="1:19" ht="13.5" customHeight="1">
      <c r="A51" s="155">
        <f t="shared" si="0"/>
        <v>34</v>
      </c>
      <c r="B51" s="34" t="s">
        <v>312</v>
      </c>
      <c r="C51" s="34" t="s">
        <v>168</v>
      </c>
      <c r="D51" s="34" t="s">
        <v>24</v>
      </c>
      <c r="E51" s="34" t="s">
        <v>9</v>
      </c>
      <c r="F51" s="34" t="s">
        <v>303</v>
      </c>
      <c r="G51" s="35" t="s">
        <v>169</v>
      </c>
      <c r="H51" s="34"/>
      <c r="I51" s="34"/>
      <c r="J51" s="34"/>
      <c r="K51" s="34"/>
      <c r="L51" s="34"/>
      <c r="M51" s="36">
        <v>880</v>
      </c>
      <c r="N51" s="37"/>
      <c r="O51" s="37"/>
      <c r="P51" s="37"/>
      <c r="Q51" s="37"/>
      <c r="R51" s="121">
        <v>420</v>
      </c>
      <c r="S51" s="121">
        <v>430</v>
      </c>
    </row>
    <row r="52" spans="1:19" ht="12.75">
      <c r="A52" s="155">
        <f t="shared" si="0"/>
        <v>35</v>
      </c>
      <c r="B52" s="34" t="s">
        <v>312</v>
      </c>
      <c r="C52" s="34" t="s">
        <v>170</v>
      </c>
      <c r="D52" s="34" t="s">
        <v>24</v>
      </c>
      <c r="E52" s="34" t="s">
        <v>9</v>
      </c>
      <c r="F52" s="34" t="s">
        <v>303</v>
      </c>
      <c r="G52" s="35" t="s">
        <v>171</v>
      </c>
      <c r="H52" s="34"/>
      <c r="I52" s="34"/>
      <c r="J52" s="34"/>
      <c r="K52" s="34"/>
      <c r="L52" s="34"/>
      <c r="M52" s="36">
        <v>850</v>
      </c>
      <c r="N52" s="37"/>
      <c r="O52" s="37"/>
      <c r="P52" s="37"/>
      <c r="Q52" s="37"/>
      <c r="R52" s="121">
        <v>460</v>
      </c>
      <c r="S52" s="121">
        <v>470</v>
      </c>
    </row>
    <row r="53" spans="1:19" ht="24">
      <c r="A53" s="155">
        <f t="shared" si="0"/>
        <v>36</v>
      </c>
      <c r="B53" s="25" t="s">
        <v>6</v>
      </c>
      <c r="C53" s="25" t="s">
        <v>315</v>
      </c>
      <c r="D53" s="25" t="s">
        <v>8</v>
      </c>
      <c r="E53" s="25" t="s">
        <v>9</v>
      </c>
      <c r="F53" s="25" t="s">
        <v>6</v>
      </c>
      <c r="G53" s="33" t="s">
        <v>172</v>
      </c>
      <c r="H53" s="25" t="s">
        <v>6</v>
      </c>
      <c r="I53" s="25" t="s">
        <v>315</v>
      </c>
      <c r="J53" s="25" t="s">
        <v>11</v>
      </c>
      <c r="K53" s="25" t="s">
        <v>11</v>
      </c>
      <c r="L53" s="25" t="s">
        <v>11</v>
      </c>
      <c r="M53" s="40">
        <f>M54</f>
        <v>1800</v>
      </c>
      <c r="N53" s="30">
        <v>100000</v>
      </c>
      <c r="O53" s="30">
        <v>400000</v>
      </c>
      <c r="P53" s="30">
        <v>450000</v>
      </c>
      <c r="Q53" s="30">
        <v>625000</v>
      </c>
      <c r="R53" s="40">
        <f>R54</f>
        <v>1885</v>
      </c>
      <c r="S53" s="40">
        <f>S54</f>
        <v>1978.8</v>
      </c>
    </row>
    <row r="54" spans="1:19" ht="16.5" customHeight="1">
      <c r="A54" s="155">
        <f t="shared" si="0"/>
        <v>37</v>
      </c>
      <c r="B54" s="25" t="s">
        <v>6</v>
      </c>
      <c r="C54" s="25" t="s">
        <v>173</v>
      </c>
      <c r="D54" s="25" t="s">
        <v>8</v>
      </c>
      <c r="E54" s="25" t="s">
        <v>9</v>
      </c>
      <c r="F54" s="25" t="s">
        <v>6</v>
      </c>
      <c r="G54" s="33" t="s">
        <v>174</v>
      </c>
      <c r="H54" s="25" t="s">
        <v>6</v>
      </c>
      <c r="I54" s="25" t="s">
        <v>316</v>
      </c>
      <c r="J54" s="25" t="s">
        <v>11</v>
      </c>
      <c r="K54" s="25" t="s">
        <v>11</v>
      </c>
      <c r="L54" s="25" t="s">
        <v>11</v>
      </c>
      <c r="M54" s="40">
        <f>M56</f>
        <v>1800</v>
      </c>
      <c r="N54" s="30">
        <v>100000</v>
      </c>
      <c r="O54" s="30">
        <v>400000</v>
      </c>
      <c r="P54" s="30">
        <v>450000</v>
      </c>
      <c r="Q54" s="30">
        <v>625000</v>
      </c>
      <c r="R54" s="40">
        <f>R56</f>
        <v>1885</v>
      </c>
      <c r="S54" s="40">
        <f>S56</f>
        <v>1978.8</v>
      </c>
    </row>
    <row r="55" spans="1:19" ht="18" customHeight="1">
      <c r="A55" s="155">
        <f t="shared" si="0"/>
        <v>38</v>
      </c>
      <c r="B55" s="34" t="s">
        <v>159</v>
      </c>
      <c r="C55" s="34" t="s">
        <v>175</v>
      </c>
      <c r="D55" s="34" t="s">
        <v>8</v>
      </c>
      <c r="E55" s="34" t="s">
        <v>9</v>
      </c>
      <c r="F55" s="34" t="s">
        <v>318</v>
      </c>
      <c r="G55" s="35" t="s">
        <v>176</v>
      </c>
      <c r="H55" s="25"/>
      <c r="I55" s="25"/>
      <c r="J55" s="25"/>
      <c r="K55" s="25"/>
      <c r="L55" s="25"/>
      <c r="M55" s="40">
        <f>M56</f>
        <v>1800</v>
      </c>
      <c r="N55" s="30"/>
      <c r="O55" s="30"/>
      <c r="P55" s="30"/>
      <c r="Q55" s="30"/>
      <c r="R55" s="40">
        <f>R56</f>
        <v>1885</v>
      </c>
      <c r="S55" s="40">
        <f>S56</f>
        <v>1978.8</v>
      </c>
    </row>
    <row r="56" spans="1:19" ht="27.75" customHeight="1">
      <c r="A56" s="155">
        <f t="shared" si="0"/>
        <v>39</v>
      </c>
      <c r="B56" s="34" t="s">
        <v>159</v>
      </c>
      <c r="C56" s="34" t="s">
        <v>177</v>
      </c>
      <c r="D56" s="34" t="s">
        <v>297</v>
      </c>
      <c r="E56" s="34" t="s">
        <v>9</v>
      </c>
      <c r="F56" s="34" t="s">
        <v>318</v>
      </c>
      <c r="G56" s="35" t="s">
        <v>1054</v>
      </c>
      <c r="H56" s="34" t="s">
        <v>319</v>
      </c>
      <c r="I56" s="34" t="s">
        <v>317</v>
      </c>
      <c r="J56" s="34" t="s">
        <v>297</v>
      </c>
      <c r="K56" s="34" t="s">
        <v>9</v>
      </c>
      <c r="L56" s="34" t="s">
        <v>318</v>
      </c>
      <c r="M56" s="41">
        <v>1800</v>
      </c>
      <c r="N56" s="37">
        <v>100000</v>
      </c>
      <c r="O56" s="37">
        <v>365000</v>
      </c>
      <c r="P56" s="37">
        <v>415000</v>
      </c>
      <c r="Q56" s="37">
        <v>587000</v>
      </c>
      <c r="R56" s="121">
        <v>1885</v>
      </c>
      <c r="S56" s="121">
        <v>1978.8</v>
      </c>
    </row>
    <row r="57" spans="1:19" ht="30.75" customHeight="1">
      <c r="A57" s="155">
        <f t="shared" si="0"/>
        <v>40</v>
      </c>
      <c r="B57" s="25" t="s">
        <v>6</v>
      </c>
      <c r="C57" s="25" t="s">
        <v>320</v>
      </c>
      <c r="D57" s="25" t="s">
        <v>8</v>
      </c>
      <c r="E57" s="25" t="s">
        <v>9</v>
      </c>
      <c r="F57" s="25" t="s">
        <v>6</v>
      </c>
      <c r="G57" s="33" t="s">
        <v>321</v>
      </c>
      <c r="H57" s="25" t="s">
        <v>11</v>
      </c>
      <c r="I57" s="25" t="s">
        <v>320</v>
      </c>
      <c r="J57" s="25" t="s">
        <v>11</v>
      </c>
      <c r="K57" s="25" t="s">
        <v>11</v>
      </c>
      <c r="L57" s="25" t="s">
        <v>11</v>
      </c>
      <c r="M57" s="40">
        <f>M59+M61</f>
        <v>7221.9</v>
      </c>
      <c r="N57" s="30">
        <v>748000</v>
      </c>
      <c r="O57" s="30">
        <v>0</v>
      </c>
      <c r="P57" s="30">
        <v>0</v>
      </c>
      <c r="Q57" s="30">
        <v>0</v>
      </c>
      <c r="R57" s="40">
        <f>R59</f>
        <v>100</v>
      </c>
      <c r="S57" s="40">
        <f>S59</f>
        <v>100</v>
      </c>
    </row>
    <row r="58" spans="1:19" ht="63" customHeight="1">
      <c r="A58" s="155">
        <f t="shared" si="0"/>
        <v>41</v>
      </c>
      <c r="B58" s="25" t="s">
        <v>886</v>
      </c>
      <c r="C58" s="25" t="s">
        <v>793</v>
      </c>
      <c r="D58" s="25" t="s">
        <v>8</v>
      </c>
      <c r="E58" s="25" t="s">
        <v>9</v>
      </c>
      <c r="F58" s="25" t="s">
        <v>6</v>
      </c>
      <c r="G58" s="62" t="s">
        <v>794</v>
      </c>
      <c r="H58" s="25"/>
      <c r="I58" s="25"/>
      <c r="J58" s="25"/>
      <c r="K58" s="25"/>
      <c r="L58" s="25"/>
      <c r="M58" s="40">
        <f>M59</f>
        <v>70</v>
      </c>
      <c r="N58" s="30"/>
      <c r="O58" s="30"/>
      <c r="P58" s="30"/>
      <c r="Q58" s="30"/>
      <c r="R58" s="40">
        <f>R59</f>
        <v>100</v>
      </c>
      <c r="S58" s="40">
        <f>S59</f>
        <v>100</v>
      </c>
    </row>
    <row r="59" spans="1:19" ht="73.5" customHeight="1">
      <c r="A59" s="155">
        <f t="shared" si="0"/>
        <v>42</v>
      </c>
      <c r="B59" s="25" t="s">
        <v>886</v>
      </c>
      <c r="C59" s="25" t="s">
        <v>795</v>
      </c>
      <c r="D59" s="25" t="s">
        <v>8</v>
      </c>
      <c r="E59" s="25" t="s">
        <v>9</v>
      </c>
      <c r="F59" s="25" t="s">
        <v>323</v>
      </c>
      <c r="G59" s="62" t="s">
        <v>796</v>
      </c>
      <c r="H59" s="25"/>
      <c r="I59" s="25"/>
      <c r="J59" s="25"/>
      <c r="K59" s="25"/>
      <c r="L59" s="25"/>
      <c r="M59" s="40">
        <f>M60</f>
        <v>70</v>
      </c>
      <c r="N59" s="30"/>
      <c r="O59" s="30"/>
      <c r="P59" s="30"/>
      <c r="Q59" s="30"/>
      <c r="R59" s="40">
        <f>R60</f>
        <v>100</v>
      </c>
      <c r="S59" s="40">
        <f>S60</f>
        <v>100</v>
      </c>
    </row>
    <row r="60" spans="1:19" ht="47.25" customHeight="1">
      <c r="A60" s="155">
        <f t="shared" si="0"/>
        <v>43</v>
      </c>
      <c r="B60" s="34" t="s">
        <v>886</v>
      </c>
      <c r="C60" s="142">
        <v>11402053</v>
      </c>
      <c r="D60" s="34" t="s">
        <v>297</v>
      </c>
      <c r="E60" s="34" t="s">
        <v>9</v>
      </c>
      <c r="F60" s="34" t="s">
        <v>323</v>
      </c>
      <c r="G60" s="82" t="s">
        <v>797</v>
      </c>
      <c r="H60" s="34" t="s">
        <v>537</v>
      </c>
      <c r="I60" s="34" t="s">
        <v>322</v>
      </c>
      <c r="J60" s="34" t="s">
        <v>297</v>
      </c>
      <c r="K60" s="34" t="s">
        <v>9</v>
      </c>
      <c r="L60" s="34" t="s">
        <v>323</v>
      </c>
      <c r="M60" s="41">
        <v>70</v>
      </c>
      <c r="N60" s="37">
        <v>748000</v>
      </c>
      <c r="O60" s="37">
        <v>0</v>
      </c>
      <c r="P60" s="37">
        <v>0</v>
      </c>
      <c r="Q60" s="37">
        <v>0</v>
      </c>
      <c r="R60" s="121">
        <v>100</v>
      </c>
      <c r="S60" s="121">
        <v>100</v>
      </c>
    </row>
    <row r="61" spans="1:19" ht="38.25" customHeight="1">
      <c r="A61" s="155">
        <f t="shared" si="0"/>
        <v>44</v>
      </c>
      <c r="B61" s="25" t="s">
        <v>886</v>
      </c>
      <c r="C61" s="143">
        <v>11406000</v>
      </c>
      <c r="D61" s="25" t="s">
        <v>8</v>
      </c>
      <c r="E61" s="25" t="s">
        <v>9</v>
      </c>
      <c r="F61" s="25" t="s">
        <v>1092</v>
      </c>
      <c r="G61" s="77" t="s">
        <v>1093</v>
      </c>
      <c r="H61" s="34"/>
      <c r="I61" s="34"/>
      <c r="J61" s="34"/>
      <c r="K61" s="34"/>
      <c r="L61" s="34"/>
      <c r="M61" s="40">
        <f>M62</f>
        <v>7151.9</v>
      </c>
      <c r="N61" s="37"/>
      <c r="O61" s="37"/>
      <c r="P61" s="37"/>
      <c r="Q61" s="37"/>
      <c r="R61" s="121"/>
      <c r="S61" s="121"/>
    </row>
    <row r="62" spans="1:19" ht="27" customHeight="1">
      <c r="A62" s="155">
        <f t="shared" si="0"/>
        <v>45</v>
      </c>
      <c r="B62" s="34" t="s">
        <v>886</v>
      </c>
      <c r="C62" s="142">
        <v>11406013</v>
      </c>
      <c r="D62" s="34" t="s">
        <v>305</v>
      </c>
      <c r="E62" s="34" t="s">
        <v>9</v>
      </c>
      <c r="F62" s="34" t="s">
        <v>1092</v>
      </c>
      <c r="G62" s="82" t="s">
        <v>543</v>
      </c>
      <c r="H62" s="34"/>
      <c r="I62" s="34"/>
      <c r="J62" s="34"/>
      <c r="K62" s="34"/>
      <c r="L62" s="34"/>
      <c r="M62" s="36">
        <v>7151.9</v>
      </c>
      <c r="N62" s="37"/>
      <c r="O62" s="37"/>
      <c r="P62" s="37"/>
      <c r="Q62" s="37"/>
      <c r="R62" s="121"/>
      <c r="S62" s="121"/>
    </row>
    <row r="63" spans="1:19" s="43" customFormat="1" ht="15">
      <c r="A63" s="155">
        <f t="shared" si="0"/>
        <v>46</v>
      </c>
      <c r="B63" s="25" t="s">
        <v>6</v>
      </c>
      <c r="C63" s="25" t="s">
        <v>324</v>
      </c>
      <c r="D63" s="25" t="s">
        <v>8</v>
      </c>
      <c r="E63" s="25" t="s">
        <v>9</v>
      </c>
      <c r="F63" s="25" t="s">
        <v>6</v>
      </c>
      <c r="G63" s="33" t="s">
        <v>325</v>
      </c>
      <c r="H63" s="25" t="s">
        <v>11</v>
      </c>
      <c r="I63" s="25" t="s">
        <v>324</v>
      </c>
      <c r="J63" s="25" t="s">
        <v>11</v>
      </c>
      <c r="K63" s="25" t="s">
        <v>11</v>
      </c>
      <c r="L63" s="25" t="s">
        <v>11</v>
      </c>
      <c r="M63" s="32">
        <f>M64+M69+M71+M75+M73</f>
        <v>1912</v>
      </c>
      <c r="N63" s="42">
        <v>59000</v>
      </c>
      <c r="O63" s="42">
        <v>126300</v>
      </c>
      <c r="P63" s="42">
        <v>154750</v>
      </c>
      <c r="Q63" s="42">
        <v>159850</v>
      </c>
      <c r="R63" s="32">
        <f>R64+R69+R71+R75+R73</f>
        <v>1825</v>
      </c>
      <c r="S63" s="32">
        <f>S64+S69+S71+S75+S73</f>
        <v>1865</v>
      </c>
    </row>
    <row r="64" spans="1:19" s="43" customFormat="1" ht="61.5" customHeight="1">
      <c r="A64" s="155">
        <f t="shared" si="0"/>
        <v>47</v>
      </c>
      <c r="B64" s="25" t="s">
        <v>6</v>
      </c>
      <c r="C64" s="25" t="s">
        <v>327</v>
      </c>
      <c r="D64" s="25" t="s">
        <v>8</v>
      </c>
      <c r="E64" s="25" t="s">
        <v>9</v>
      </c>
      <c r="F64" s="25" t="s">
        <v>326</v>
      </c>
      <c r="G64" s="33" t="s">
        <v>328</v>
      </c>
      <c r="H64" s="25"/>
      <c r="I64" s="25"/>
      <c r="J64" s="25"/>
      <c r="K64" s="25"/>
      <c r="L64" s="25"/>
      <c r="M64" s="32">
        <f>M65+M67</f>
        <v>400</v>
      </c>
      <c r="N64" s="42"/>
      <c r="O64" s="42"/>
      <c r="P64" s="42"/>
      <c r="Q64" s="42"/>
      <c r="R64" s="32">
        <f>R65+R67</f>
        <v>405</v>
      </c>
      <c r="S64" s="32">
        <f>S65+S67</f>
        <v>415</v>
      </c>
    </row>
    <row r="65" spans="1:19" s="43" customFormat="1" ht="24">
      <c r="A65" s="155">
        <f t="shared" si="0"/>
        <v>48</v>
      </c>
      <c r="B65" s="25" t="s">
        <v>6</v>
      </c>
      <c r="C65" s="25" t="s">
        <v>329</v>
      </c>
      <c r="D65" s="25" t="s">
        <v>24</v>
      </c>
      <c r="E65" s="25" t="s">
        <v>9</v>
      </c>
      <c r="F65" s="25" t="s">
        <v>326</v>
      </c>
      <c r="G65" s="33" t="s">
        <v>192</v>
      </c>
      <c r="H65" s="38"/>
      <c r="I65" s="38"/>
      <c r="J65" s="38"/>
      <c r="K65" s="38"/>
      <c r="L65" s="38"/>
      <c r="M65" s="32">
        <f>M66</f>
        <v>150</v>
      </c>
      <c r="N65" s="42"/>
      <c r="O65" s="42"/>
      <c r="P65" s="42"/>
      <c r="Q65" s="42"/>
      <c r="R65" s="32">
        <f>R66</f>
        <v>150</v>
      </c>
      <c r="S65" s="32">
        <f>S66</f>
        <v>150</v>
      </c>
    </row>
    <row r="66" spans="1:19" s="43" customFormat="1" ht="24">
      <c r="A66" s="155">
        <f t="shared" si="0"/>
        <v>49</v>
      </c>
      <c r="B66" s="34" t="s">
        <v>193</v>
      </c>
      <c r="C66" s="34" t="s">
        <v>329</v>
      </c>
      <c r="D66" s="34" t="s">
        <v>24</v>
      </c>
      <c r="E66" s="34" t="s">
        <v>9</v>
      </c>
      <c r="F66" s="34" t="s">
        <v>326</v>
      </c>
      <c r="G66" s="35" t="s">
        <v>192</v>
      </c>
      <c r="H66" s="44"/>
      <c r="I66" s="44"/>
      <c r="J66" s="44"/>
      <c r="K66" s="44"/>
      <c r="L66" s="44"/>
      <c r="M66" s="36">
        <v>150</v>
      </c>
      <c r="N66" s="42"/>
      <c r="O66" s="42"/>
      <c r="P66" s="42"/>
      <c r="Q66" s="42"/>
      <c r="R66" s="121">
        <v>150</v>
      </c>
      <c r="S66" s="121">
        <v>150</v>
      </c>
    </row>
    <row r="67" spans="1:19" s="43" customFormat="1" ht="18.75" customHeight="1">
      <c r="A67" s="155">
        <f t="shared" si="0"/>
        <v>50</v>
      </c>
      <c r="B67" s="25" t="s">
        <v>6</v>
      </c>
      <c r="C67" s="25" t="s">
        <v>195</v>
      </c>
      <c r="D67" s="25" t="s">
        <v>24</v>
      </c>
      <c r="E67" s="25" t="s">
        <v>9</v>
      </c>
      <c r="F67" s="25" t="s">
        <v>326</v>
      </c>
      <c r="G67" s="33" t="s">
        <v>196</v>
      </c>
      <c r="H67" s="38"/>
      <c r="I67" s="38"/>
      <c r="J67" s="38"/>
      <c r="K67" s="38"/>
      <c r="L67" s="38"/>
      <c r="M67" s="32">
        <f>M68</f>
        <v>250</v>
      </c>
      <c r="N67" s="42"/>
      <c r="O67" s="42"/>
      <c r="P67" s="42"/>
      <c r="Q67" s="42"/>
      <c r="R67" s="32">
        <f>R68</f>
        <v>255</v>
      </c>
      <c r="S67" s="32">
        <f>S68</f>
        <v>265</v>
      </c>
    </row>
    <row r="68" spans="1:19" s="43" customFormat="1" ht="18.75" customHeight="1">
      <c r="A68" s="155">
        <f t="shared" si="0"/>
        <v>51</v>
      </c>
      <c r="B68" s="34" t="s">
        <v>194</v>
      </c>
      <c r="C68" s="34" t="s">
        <v>195</v>
      </c>
      <c r="D68" s="34" t="s">
        <v>24</v>
      </c>
      <c r="E68" s="34" t="s">
        <v>9</v>
      </c>
      <c r="F68" s="34" t="s">
        <v>326</v>
      </c>
      <c r="G68" s="35" t="s">
        <v>196</v>
      </c>
      <c r="H68" s="38"/>
      <c r="I68" s="38"/>
      <c r="J68" s="38"/>
      <c r="K68" s="38"/>
      <c r="L68" s="38"/>
      <c r="M68" s="36">
        <v>250</v>
      </c>
      <c r="N68" s="42"/>
      <c r="O68" s="42"/>
      <c r="P68" s="42"/>
      <c r="Q68" s="42"/>
      <c r="R68" s="71">
        <v>255</v>
      </c>
      <c r="S68" s="71">
        <v>265</v>
      </c>
    </row>
    <row r="69" spans="1:19" s="43" customFormat="1" ht="25.5" customHeight="1">
      <c r="A69" s="155">
        <f t="shared" si="0"/>
        <v>52</v>
      </c>
      <c r="B69" s="79" t="s">
        <v>6</v>
      </c>
      <c r="C69" s="79" t="s">
        <v>798</v>
      </c>
      <c r="D69" s="79" t="s">
        <v>8</v>
      </c>
      <c r="E69" s="79" t="s">
        <v>9</v>
      </c>
      <c r="F69" s="79" t="s">
        <v>326</v>
      </c>
      <c r="G69" s="77" t="s">
        <v>799</v>
      </c>
      <c r="H69" s="80"/>
      <c r="I69" s="80"/>
      <c r="J69" s="80"/>
      <c r="K69" s="80"/>
      <c r="L69" s="80"/>
      <c r="M69" s="81">
        <f>M70</f>
        <v>100</v>
      </c>
      <c r="N69" s="42"/>
      <c r="O69" s="42"/>
      <c r="P69" s="42"/>
      <c r="Q69" s="42"/>
      <c r="R69" s="81">
        <f>R70</f>
        <v>100</v>
      </c>
      <c r="S69" s="81">
        <f>S70</f>
        <v>100</v>
      </c>
    </row>
    <row r="70" spans="1:19" s="43" customFormat="1" ht="38.25" customHeight="1">
      <c r="A70" s="155">
        <f t="shared" si="0"/>
        <v>53</v>
      </c>
      <c r="B70" s="34" t="s">
        <v>800</v>
      </c>
      <c r="C70" s="34" t="s">
        <v>801</v>
      </c>
      <c r="D70" s="34" t="s">
        <v>297</v>
      </c>
      <c r="E70" s="34" t="s">
        <v>802</v>
      </c>
      <c r="F70" s="34" t="s">
        <v>326</v>
      </c>
      <c r="G70" s="82" t="s">
        <v>803</v>
      </c>
      <c r="H70" s="38"/>
      <c r="I70" s="38"/>
      <c r="J70" s="38"/>
      <c r="K70" s="38"/>
      <c r="L70" s="38"/>
      <c r="M70" s="36">
        <v>100</v>
      </c>
      <c r="N70" s="42"/>
      <c r="O70" s="42"/>
      <c r="P70" s="42"/>
      <c r="Q70" s="42"/>
      <c r="R70" s="36">
        <v>100</v>
      </c>
      <c r="S70" s="36">
        <v>100</v>
      </c>
    </row>
    <row r="71" spans="1:19" s="43" customFormat="1" ht="18.75" customHeight="1">
      <c r="A71" s="155">
        <f t="shared" si="0"/>
        <v>54</v>
      </c>
      <c r="B71" s="25" t="s">
        <v>6</v>
      </c>
      <c r="C71" s="25" t="s">
        <v>804</v>
      </c>
      <c r="D71" s="25" t="s">
        <v>8</v>
      </c>
      <c r="E71" s="25" t="s">
        <v>9</v>
      </c>
      <c r="F71" s="25" t="s">
        <v>326</v>
      </c>
      <c r="G71" s="62" t="s">
        <v>190</v>
      </c>
      <c r="H71" s="38"/>
      <c r="I71" s="38"/>
      <c r="J71" s="38"/>
      <c r="K71" s="38"/>
      <c r="L71" s="38"/>
      <c r="M71" s="32">
        <f>M72</f>
        <v>220</v>
      </c>
      <c r="N71" s="42"/>
      <c r="O71" s="42"/>
      <c r="P71" s="42"/>
      <c r="Q71" s="42"/>
      <c r="R71" s="32">
        <f>R72</f>
        <v>220</v>
      </c>
      <c r="S71" s="32">
        <f>S72</f>
        <v>200</v>
      </c>
    </row>
    <row r="72" spans="1:19" s="43" customFormat="1" ht="25.5" customHeight="1">
      <c r="A72" s="155">
        <f t="shared" si="0"/>
        <v>55</v>
      </c>
      <c r="B72" s="34" t="s">
        <v>193</v>
      </c>
      <c r="C72" s="34" t="s">
        <v>805</v>
      </c>
      <c r="D72" s="34" t="s">
        <v>297</v>
      </c>
      <c r="E72" s="34" t="s">
        <v>9</v>
      </c>
      <c r="F72" s="34" t="s">
        <v>326</v>
      </c>
      <c r="G72" s="61" t="s">
        <v>191</v>
      </c>
      <c r="H72" s="38"/>
      <c r="I72" s="38"/>
      <c r="J72" s="38"/>
      <c r="K72" s="38"/>
      <c r="L72" s="38"/>
      <c r="M72" s="36">
        <v>220</v>
      </c>
      <c r="N72" s="42"/>
      <c r="O72" s="42"/>
      <c r="P72" s="42"/>
      <c r="Q72" s="42"/>
      <c r="R72" s="36">
        <v>220</v>
      </c>
      <c r="S72" s="36">
        <v>200</v>
      </c>
    </row>
    <row r="73" spans="1:19" s="43" customFormat="1" ht="39.75" customHeight="1">
      <c r="A73" s="155">
        <f t="shared" si="0"/>
        <v>56</v>
      </c>
      <c r="B73" s="25" t="s">
        <v>6</v>
      </c>
      <c r="C73" s="83">
        <v>11643000</v>
      </c>
      <c r="D73" s="25" t="s">
        <v>24</v>
      </c>
      <c r="E73" s="25" t="s">
        <v>9</v>
      </c>
      <c r="F73" s="25" t="s">
        <v>326</v>
      </c>
      <c r="G73" s="84" t="s">
        <v>806</v>
      </c>
      <c r="H73" s="38"/>
      <c r="I73" s="38"/>
      <c r="J73" s="38"/>
      <c r="K73" s="38"/>
      <c r="L73" s="38"/>
      <c r="M73" s="32">
        <f>M74</f>
        <v>50</v>
      </c>
      <c r="N73" s="42"/>
      <c r="O73" s="42"/>
      <c r="P73" s="42"/>
      <c r="Q73" s="42"/>
      <c r="R73" s="32">
        <f>R74</f>
        <v>15</v>
      </c>
      <c r="S73" s="32">
        <f>S74</f>
        <v>20</v>
      </c>
    </row>
    <row r="74" spans="1:19" s="43" customFormat="1" ht="36.75" customHeight="1">
      <c r="A74" s="155">
        <f t="shared" si="0"/>
        <v>57</v>
      </c>
      <c r="B74" s="34" t="s">
        <v>193</v>
      </c>
      <c r="C74" s="85">
        <v>11643000</v>
      </c>
      <c r="D74" s="76" t="s">
        <v>24</v>
      </c>
      <c r="E74" s="76" t="s">
        <v>9</v>
      </c>
      <c r="F74" s="76" t="s">
        <v>326</v>
      </c>
      <c r="G74" s="86" t="s">
        <v>806</v>
      </c>
      <c r="H74" s="38"/>
      <c r="I74" s="38"/>
      <c r="J74" s="38"/>
      <c r="K74" s="38"/>
      <c r="L74" s="38"/>
      <c r="M74" s="36">
        <v>50</v>
      </c>
      <c r="N74" s="42"/>
      <c r="O74" s="42"/>
      <c r="P74" s="42"/>
      <c r="Q74" s="42"/>
      <c r="R74" s="36">
        <v>15</v>
      </c>
      <c r="S74" s="36">
        <v>20</v>
      </c>
    </row>
    <row r="75" spans="1:19" ht="25.5" customHeight="1">
      <c r="A75" s="155">
        <f t="shared" si="0"/>
        <v>58</v>
      </c>
      <c r="B75" s="25" t="s">
        <v>6</v>
      </c>
      <c r="C75" s="25" t="s">
        <v>197</v>
      </c>
      <c r="D75" s="25" t="s">
        <v>8</v>
      </c>
      <c r="E75" s="25" t="s">
        <v>9</v>
      </c>
      <c r="F75" s="25" t="s">
        <v>326</v>
      </c>
      <c r="G75" s="33" t="s">
        <v>198</v>
      </c>
      <c r="H75" s="25"/>
      <c r="I75" s="25"/>
      <c r="J75" s="25"/>
      <c r="K75" s="25"/>
      <c r="L75" s="25"/>
      <c r="M75" s="32">
        <f>M76+M77+M78+M79+M80</f>
        <v>1142</v>
      </c>
      <c r="N75" s="30"/>
      <c r="O75" s="30"/>
      <c r="P75" s="30"/>
      <c r="Q75" s="30"/>
      <c r="R75" s="32">
        <f>R76+R77+R78+R79+R80</f>
        <v>1085</v>
      </c>
      <c r="S75" s="32">
        <f>S76+S77+S78+S79+S80</f>
        <v>1130</v>
      </c>
    </row>
    <row r="76" spans="1:19" ht="24">
      <c r="A76" s="155">
        <f t="shared" si="0"/>
        <v>59</v>
      </c>
      <c r="B76" s="34" t="s">
        <v>65</v>
      </c>
      <c r="C76" s="34" t="s">
        <v>199</v>
      </c>
      <c r="D76" s="34" t="s">
        <v>297</v>
      </c>
      <c r="E76" s="34" t="s">
        <v>9</v>
      </c>
      <c r="F76" s="34" t="s">
        <v>326</v>
      </c>
      <c r="G76" s="35" t="s">
        <v>64</v>
      </c>
      <c r="H76" s="34" t="s">
        <v>11</v>
      </c>
      <c r="I76" s="34" t="s">
        <v>199</v>
      </c>
      <c r="J76" s="34" t="s">
        <v>11</v>
      </c>
      <c r="K76" s="34" t="s">
        <v>11</v>
      </c>
      <c r="L76" s="34" t="s">
        <v>11</v>
      </c>
      <c r="M76" s="36">
        <v>20</v>
      </c>
      <c r="N76" s="30">
        <v>4000</v>
      </c>
      <c r="O76" s="30">
        <v>43000</v>
      </c>
      <c r="P76" s="30">
        <v>47450</v>
      </c>
      <c r="Q76" s="30">
        <v>47450</v>
      </c>
      <c r="R76" s="36">
        <v>20</v>
      </c>
      <c r="S76" s="36">
        <v>30</v>
      </c>
    </row>
    <row r="77" spans="1:19" ht="24">
      <c r="A77" s="155">
        <f t="shared" si="0"/>
        <v>60</v>
      </c>
      <c r="B77" s="34" t="s">
        <v>193</v>
      </c>
      <c r="C77" s="34" t="s">
        <v>199</v>
      </c>
      <c r="D77" s="34" t="s">
        <v>297</v>
      </c>
      <c r="E77" s="34" t="s">
        <v>9</v>
      </c>
      <c r="F77" s="34" t="s">
        <v>326</v>
      </c>
      <c r="G77" s="35" t="s">
        <v>64</v>
      </c>
      <c r="H77" s="34"/>
      <c r="I77" s="34"/>
      <c r="J77" s="34"/>
      <c r="K77" s="34"/>
      <c r="L77" s="34"/>
      <c r="M77" s="36">
        <v>800</v>
      </c>
      <c r="N77" s="30"/>
      <c r="O77" s="30"/>
      <c r="P77" s="30"/>
      <c r="Q77" s="30"/>
      <c r="R77" s="36">
        <v>1000</v>
      </c>
      <c r="S77" s="36">
        <v>1015</v>
      </c>
    </row>
    <row r="78" spans="1:19" ht="28.5" customHeight="1">
      <c r="A78" s="155">
        <f t="shared" si="0"/>
        <v>61</v>
      </c>
      <c r="B78" s="34" t="s">
        <v>194</v>
      </c>
      <c r="C78" s="34" t="s">
        <v>199</v>
      </c>
      <c r="D78" s="34" t="s">
        <v>297</v>
      </c>
      <c r="E78" s="34" t="s">
        <v>9</v>
      </c>
      <c r="F78" s="34" t="s">
        <v>326</v>
      </c>
      <c r="G78" s="35" t="s">
        <v>64</v>
      </c>
      <c r="H78" s="34"/>
      <c r="I78" s="34"/>
      <c r="J78" s="34"/>
      <c r="K78" s="34"/>
      <c r="L78" s="34"/>
      <c r="M78" s="36">
        <v>25</v>
      </c>
      <c r="N78" s="30"/>
      <c r="O78" s="30"/>
      <c r="P78" s="30"/>
      <c r="Q78" s="30"/>
      <c r="R78" s="36">
        <v>20</v>
      </c>
      <c r="S78" s="36">
        <v>30</v>
      </c>
    </row>
    <row r="79" spans="1:19" ht="24">
      <c r="A79" s="155">
        <f t="shared" si="0"/>
        <v>62</v>
      </c>
      <c r="B79" s="34" t="s">
        <v>303</v>
      </c>
      <c r="C79" s="34" t="s">
        <v>199</v>
      </c>
      <c r="D79" s="34" t="s">
        <v>297</v>
      </c>
      <c r="E79" s="34" t="s">
        <v>9</v>
      </c>
      <c r="F79" s="34" t="s">
        <v>326</v>
      </c>
      <c r="G79" s="35" t="s">
        <v>64</v>
      </c>
      <c r="H79" s="34"/>
      <c r="I79" s="34"/>
      <c r="J79" s="34"/>
      <c r="K79" s="34"/>
      <c r="L79" s="34"/>
      <c r="M79" s="36">
        <v>260</v>
      </c>
      <c r="N79" s="30"/>
      <c r="O79" s="30"/>
      <c r="P79" s="30"/>
      <c r="Q79" s="30"/>
      <c r="R79" s="36">
        <v>25</v>
      </c>
      <c r="S79" s="36">
        <v>30</v>
      </c>
    </row>
    <row r="80" spans="1:19" ht="24">
      <c r="A80" s="155">
        <f t="shared" si="0"/>
        <v>63</v>
      </c>
      <c r="B80" s="34" t="s">
        <v>299</v>
      </c>
      <c r="C80" s="34" t="s">
        <v>199</v>
      </c>
      <c r="D80" s="34" t="s">
        <v>297</v>
      </c>
      <c r="E80" s="34" t="s">
        <v>9</v>
      </c>
      <c r="F80" s="34" t="s">
        <v>326</v>
      </c>
      <c r="G80" s="35" t="s">
        <v>64</v>
      </c>
      <c r="H80" s="34"/>
      <c r="I80" s="34"/>
      <c r="J80" s="34"/>
      <c r="K80" s="34"/>
      <c r="L80" s="34"/>
      <c r="M80" s="36">
        <v>37</v>
      </c>
      <c r="N80" s="30"/>
      <c r="O80" s="30"/>
      <c r="P80" s="30"/>
      <c r="Q80" s="30"/>
      <c r="R80" s="36">
        <v>20</v>
      </c>
      <c r="S80" s="36">
        <v>25</v>
      </c>
    </row>
    <row r="81" spans="1:19" ht="12.75">
      <c r="A81" s="155">
        <f t="shared" si="0"/>
        <v>64</v>
      </c>
      <c r="B81" s="25" t="s">
        <v>6</v>
      </c>
      <c r="C81" s="25" t="s">
        <v>178</v>
      </c>
      <c r="D81" s="25" t="s">
        <v>8</v>
      </c>
      <c r="E81" s="25" t="s">
        <v>9</v>
      </c>
      <c r="F81" s="25" t="s">
        <v>179</v>
      </c>
      <c r="G81" s="33" t="s">
        <v>180</v>
      </c>
      <c r="H81" s="34"/>
      <c r="I81" s="34"/>
      <c r="J81" s="34"/>
      <c r="K81" s="34"/>
      <c r="L81" s="34"/>
      <c r="M81" s="32">
        <f>M82</f>
        <v>225</v>
      </c>
      <c r="N81" s="30"/>
      <c r="O81" s="30"/>
      <c r="P81" s="30"/>
      <c r="Q81" s="30"/>
      <c r="R81" s="32">
        <f>R82</f>
        <v>230</v>
      </c>
      <c r="S81" s="32">
        <f>S82</f>
        <v>235</v>
      </c>
    </row>
    <row r="82" spans="1:19" ht="12.75">
      <c r="A82" s="155">
        <f t="shared" si="0"/>
        <v>65</v>
      </c>
      <c r="B82" s="34" t="s">
        <v>538</v>
      </c>
      <c r="C82" s="34" t="s">
        <v>181</v>
      </c>
      <c r="D82" s="34" t="s">
        <v>8</v>
      </c>
      <c r="E82" s="34" t="s">
        <v>9</v>
      </c>
      <c r="F82" s="34" t="s">
        <v>179</v>
      </c>
      <c r="G82" s="33" t="s">
        <v>182</v>
      </c>
      <c r="H82" s="34"/>
      <c r="I82" s="34"/>
      <c r="J82" s="34"/>
      <c r="K82" s="34"/>
      <c r="L82" s="34"/>
      <c r="M82" s="32">
        <f>M83</f>
        <v>225</v>
      </c>
      <c r="N82" s="32">
        <f>N83</f>
        <v>0</v>
      </c>
      <c r="O82" s="32">
        <f>O83</f>
        <v>0</v>
      </c>
      <c r="P82" s="32">
        <f>P83</f>
        <v>0</v>
      </c>
      <c r="Q82" s="108">
        <f>Q83</f>
        <v>0</v>
      </c>
      <c r="R82" s="32">
        <f>R83</f>
        <v>230</v>
      </c>
      <c r="S82" s="32">
        <f>S83</f>
        <v>235</v>
      </c>
    </row>
    <row r="83" spans="1:19" ht="12.75">
      <c r="A83" s="155">
        <f t="shared" si="0"/>
        <v>66</v>
      </c>
      <c r="B83" s="34" t="s">
        <v>538</v>
      </c>
      <c r="C83" s="34" t="s">
        <v>183</v>
      </c>
      <c r="D83" s="34" t="s">
        <v>297</v>
      </c>
      <c r="E83" s="34" t="s">
        <v>9</v>
      </c>
      <c r="F83" s="34" t="s">
        <v>179</v>
      </c>
      <c r="G83" s="35" t="s">
        <v>1055</v>
      </c>
      <c r="H83" s="34"/>
      <c r="I83" s="34"/>
      <c r="J83" s="34"/>
      <c r="K83" s="34"/>
      <c r="L83" s="34"/>
      <c r="M83" s="36">
        <v>225</v>
      </c>
      <c r="N83" s="30"/>
      <c r="O83" s="30"/>
      <c r="P83" s="30"/>
      <c r="Q83" s="30"/>
      <c r="R83" s="36">
        <v>230</v>
      </c>
      <c r="S83" s="36">
        <v>235</v>
      </c>
    </row>
    <row r="84" spans="1:19" ht="15.75">
      <c r="A84" s="155">
        <f aca="true" t="shared" si="1" ref="A84:A127">A83+1</f>
        <v>67</v>
      </c>
      <c r="B84" s="25" t="s">
        <v>6</v>
      </c>
      <c r="C84" s="25" t="s">
        <v>66</v>
      </c>
      <c r="D84" s="25" t="s">
        <v>8</v>
      </c>
      <c r="E84" s="25" t="s">
        <v>9</v>
      </c>
      <c r="F84" s="25" t="s">
        <v>6</v>
      </c>
      <c r="G84" s="27" t="s">
        <v>67</v>
      </c>
      <c r="H84" s="25" t="s">
        <v>11</v>
      </c>
      <c r="I84" s="25" t="s">
        <v>66</v>
      </c>
      <c r="J84" s="25" t="s">
        <v>11</v>
      </c>
      <c r="K84" s="25" t="s">
        <v>11</v>
      </c>
      <c r="L84" s="25" t="s">
        <v>11</v>
      </c>
      <c r="M84" s="29">
        <f>M85+M120+M124+M117</f>
        <v>596233.7999999999</v>
      </c>
      <c r="N84" s="30">
        <v>37963000</v>
      </c>
      <c r="O84" s="30">
        <v>42144000</v>
      </c>
      <c r="P84" s="30">
        <v>18126000</v>
      </c>
      <c r="Q84" s="30">
        <v>8143400</v>
      </c>
      <c r="R84" s="29">
        <f>R85+R120+R124</f>
        <v>535209.2</v>
      </c>
      <c r="S84" s="29">
        <f>S85+S120+S124</f>
        <v>523752.4</v>
      </c>
    </row>
    <row r="85" spans="1:19" ht="24">
      <c r="A85" s="155">
        <f t="shared" si="1"/>
        <v>68</v>
      </c>
      <c r="B85" s="25" t="s">
        <v>6</v>
      </c>
      <c r="C85" s="25" t="s">
        <v>68</v>
      </c>
      <c r="D85" s="25" t="s">
        <v>8</v>
      </c>
      <c r="E85" s="25" t="s">
        <v>9</v>
      </c>
      <c r="F85" s="25" t="s">
        <v>6</v>
      </c>
      <c r="G85" s="33" t="s">
        <v>69</v>
      </c>
      <c r="H85" s="25" t="s">
        <v>11</v>
      </c>
      <c r="I85" s="25" t="s">
        <v>68</v>
      </c>
      <c r="J85" s="25" t="s">
        <v>11</v>
      </c>
      <c r="K85" s="25" t="s">
        <v>11</v>
      </c>
      <c r="L85" s="25" t="s">
        <v>11</v>
      </c>
      <c r="M85" s="32">
        <f>M86+M91+M95+M115</f>
        <v>597385</v>
      </c>
      <c r="N85" s="30">
        <v>37963000</v>
      </c>
      <c r="O85" s="30">
        <v>42144000</v>
      </c>
      <c r="P85" s="30">
        <v>18126000</v>
      </c>
      <c r="Q85" s="30">
        <v>8143400</v>
      </c>
      <c r="R85" s="32">
        <f>R86+R91+R95</f>
        <v>535209.2</v>
      </c>
      <c r="S85" s="32">
        <f>S86+S91+S95</f>
        <v>523752.4</v>
      </c>
    </row>
    <row r="86" spans="1:19" ht="24">
      <c r="A86" s="155">
        <f t="shared" si="1"/>
        <v>69</v>
      </c>
      <c r="B86" s="25" t="s">
        <v>538</v>
      </c>
      <c r="C86" s="25" t="s">
        <v>70</v>
      </c>
      <c r="D86" s="25" t="s">
        <v>8</v>
      </c>
      <c r="E86" s="25" t="s">
        <v>9</v>
      </c>
      <c r="F86" s="25" t="s">
        <v>71</v>
      </c>
      <c r="G86" s="33" t="s">
        <v>72</v>
      </c>
      <c r="H86" s="25" t="s">
        <v>11</v>
      </c>
      <c r="I86" s="25" t="s">
        <v>70</v>
      </c>
      <c r="J86" s="25" t="s">
        <v>11</v>
      </c>
      <c r="K86" s="25" t="s">
        <v>11</v>
      </c>
      <c r="L86" s="25" t="s">
        <v>11</v>
      </c>
      <c r="M86" s="32">
        <f>M87+M89</f>
        <v>140900.7</v>
      </c>
      <c r="N86" s="30">
        <v>37963000</v>
      </c>
      <c r="O86" s="30">
        <v>42144000</v>
      </c>
      <c r="P86" s="30">
        <v>18126000</v>
      </c>
      <c r="Q86" s="30">
        <v>8143400</v>
      </c>
      <c r="R86" s="32">
        <f>R87+R89</f>
        <v>111781</v>
      </c>
      <c r="S86" s="32">
        <f>S87+S89</f>
        <v>111781</v>
      </c>
    </row>
    <row r="87" spans="1:19" ht="18" customHeight="1">
      <c r="A87" s="155">
        <f t="shared" si="1"/>
        <v>70</v>
      </c>
      <c r="B87" s="25" t="s">
        <v>538</v>
      </c>
      <c r="C87" s="25" t="s">
        <v>73</v>
      </c>
      <c r="D87" s="25" t="s">
        <v>8</v>
      </c>
      <c r="E87" s="25" t="s">
        <v>9</v>
      </c>
      <c r="F87" s="25" t="s">
        <v>71</v>
      </c>
      <c r="G87" s="33" t="s">
        <v>74</v>
      </c>
      <c r="H87" s="25"/>
      <c r="I87" s="25"/>
      <c r="J87" s="25"/>
      <c r="K87" s="25"/>
      <c r="L87" s="25"/>
      <c r="M87" s="32">
        <f>M88</f>
        <v>106579.5</v>
      </c>
      <c r="N87" s="30"/>
      <c r="O87" s="30"/>
      <c r="P87" s="30"/>
      <c r="Q87" s="30"/>
      <c r="R87" s="32">
        <f>R88</f>
        <v>85263.6</v>
      </c>
      <c r="S87" s="32">
        <f>S88</f>
        <v>85263.6</v>
      </c>
    </row>
    <row r="88" spans="1:19" ht="24">
      <c r="A88" s="155">
        <f t="shared" si="1"/>
        <v>71</v>
      </c>
      <c r="B88" s="34" t="s">
        <v>538</v>
      </c>
      <c r="C88" s="34" t="s">
        <v>73</v>
      </c>
      <c r="D88" s="34" t="s">
        <v>297</v>
      </c>
      <c r="E88" s="34" t="s">
        <v>9</v>
      </c>
      <c r="F88" s="34" t="s">
        <v>71</v>
      </c>
      <c r="G88" s="35" t="s">
        <v>75</v>
      </c>
      <c r="H88" s="34" t="s">
        <v>11</v>
      </c>
      <c r="I88" s="34" t="s">
        <v>73</v>
      </c>
      <c r="J88" s="34" t="s">
        <v>11</v>
      </c>
      <c r="K88" s="34" t="s">
        <v>11</v>
      </c>
      <c r="L88" s="34" t="s">
        <v>11</v>
      </c>
      <c r="M88" s="36">
        <v>106579.5</v>
      </c>
      <c r="N88" s="30">
        <v>37963000</v>
      </c>
      <c r="O88" s="30">
        <v>42144000</v>
      </c>
      <c r="P88" s="30">
        <v>18126000</v>
      </c>
      <c r="Q88" s="30">
        <v>8143400</v>
      </c>
      <c r="R88" s="36">
        <v>85263.6</v>
      </c>
      <c r="S88" s="36">
        <v>85263.6</v>
      </c>
    </row>
    <row r="89" spans="1:19" ht="25.5" customHeight="1">
      <c r="A89" s="155">
        <f t="shared" si="1"/>
        <v>72</v>
      </c>
      <c r="B89" s="25" t="s">
        <v>538</v>
      </c>
      <c r="C89" s="25" t="s">
        <v>76</v>
      </c>
      <c r="D89" s="25" t="s">
        <v>8</v>
      </c>
      <c r="E89" s="25" t="s">
        <v>9</v>
      </c>
      <c r="F89" s="25" t="s">
        <v>71</v>
      </c>
      <c r="G89" s="33" t="s">
        <v>90</v>
      </c>
      <c r="H89" s="25"/>
      <c r="I89" s="25"/>
      <c r="J89" s="25"/>
      <c r="K89" s="25"/>
      <c r="L89" s="25"/>
      <c r="M89" s="32">
        <f>M90</f>
        <v>34321.200000000004</v>
      </c>
      <c r="N89" s="30"/>
      <c r="O89" s="30"/>
      <c r="P89" s="30"/>
      <c r="Q89" s="30"/>
      <c r="R89" s="32">
        <f>R90</f>
        <v>26517.4</v>
      </c>
      <c r="S89" s="32">
        <f>S90</f>
        <v>26517.4</v>
      </c>
    </row>
    <row r="90" spans="1:19" ht="24">
      <c r="A90" s="155">
        <f t="shared" si="1"/>
        <v>73</v>
      </c>
      <c r="B90" s="34" t="s">
        <v>538</v>
      </c>
      <c r="C90" s="34" t="s">
        <v>76</v>
      </c>
      <c r="D90" s="34" t="s">
        <v>297</v>
      </c>
      <c r="E90" s="34" t="s">
        <v>9</v>
      </c>
      <c r="F90" s="34" t="s">
        <v>71</v>
      </c>
      <c r="G90" s="35" t="s">
        <v>91</v>
      </c>
      <c r="H90" s="34"/>
      <c r="I90" s="34"/>
      <c r="J90" s="34"/>
      <c r="K90" s="34"/>
      <c r="L90" s="34"/>
      <c r="M90" s="36">
        <f>26517.4+7803.8</f>
        <v>34321.200000000004</v>
      </c>
      <c r="N90" s="30"/>
      <c r="O90" s="30"/>
      <c r="P90" s="30"/>
      <c r="Q90" s="30"/>
      <c r="R90" s="36">
        <v>26517.4</v>
      </c>
      <c r="S90" s="36">
        <v>26517.4</v>
      </c>
    </row>
    <row r="91" spans="1:19" ht="31.5" customHeight="1">
      <c r="A91" s="155">
        <f t="shared" si="1"/>
        <v>74</v>
      </c>
      <c r="B91" s="25" t="s">
        <v>538</v>
      </c>
      <c r="C91" s="25" t="s">
        <v>92</v>
      </c>
      <c r="D91" s="25" t="s">
        <v>8</v>
      </c>
      <c r="E91" s="25" t="s">
        <v>9</v>
      </c>
      <c r="F91" s="25" t="s">
        <v>71</v>
      </c>
      <c r="G91" s="33" t="s">
        <v>93</v>
      </c>
      <c r="H91" s="25" t="s">
        <v>11</v>
      </c>
      <c r="I91" s="25" t="s">
        <v>94</v>
      </c>
      <c r="J91" s="25" t="s">
        <v>11</v>
      </c>
      <c r="K91" s="25" t="s">
        <v>11</v>
      </c>
      <c r="L91" s="25" t="s">
        <v>11</v>
      </c>
      <c r="M91" s="40">
        <f>M93+M94+M92</f>
        <v>81551</v>
      </c>
      <c r="N91" s="30">
        <v>0</v>
      </c>
      <c r="O91" s="30">
        <v>2644080</v>
      </c>
      <c r="P91" s="30">
        <v>1983570</v>
      </c>
      <c r="Q91" s="30">
        <v>1074700</v>
      </c>
      <c r="R91" s="40">
        <f>R93+R94</f>
        <v>29758.9</v>
      </c>
      <c r="S91" s="40">
        <f>S93+S94</f>
        <v>29758.9</v>
      </c>
    </row>
    <row r="92" spans="1:19" ht="61.5" customHeight="1">
      <c r="A92" s="155">
        <f t="shared" si="1"/>
        <v>75</v>
      </c>
      <c r="B92" s="34" t="s">
        <v>538</v>
      </c>
      <c r="C92" s="34" t="s">
        <v>877</v>
      </c>
      <c r="D92" s="34" t="s">
        <v>297</v>
      </c>
      <c r="E92" s="34" t="s">
        <v>9</v>
      </c>
      <c r="F92" s="34" t="s">
        <v>71</v>
      </c>
      <c r="G92" s="35" t="s">
        <v>878</v>
      </c>
      <c r="H92" s="34"/>
      <c r="I92" s="34"/>
      <c r="J92" s="34"/>
      <c r="K92" s="34"/>
      <c r="L92" s="34"/>
      <c r="M92" s="41">
        <v>464</v>
      </c>
      <c r="N92" s="37"/>
      <c r="O92" s="37"/>
      <c r="P92" s="37"/>
      <c r="Q92" s="37"/>
      <c r="R92" s="41"/>
      <c r="S92" s="41"/>
    </row>
    <row r="93" spans="1:19" ht="84.75" customHeight="1">
      <c r="A93" s="155">
        <f t="shared" si="1"/>
        <v>76</v>
      </c>
      <c r="B93" s="34" t="s">
        <v>538</v>
      </c>
      <c r="C93" s="34" t="s">
        <v>95</v>
      </c>
      <c r="D93" s="34" t="s">
        <v>297</v>
      </c>
      <c r="E93" s="34" t="s">
        <v>807</v>
      </c>
      <c r="F93" s="34" t="s">
        <v>71</v>
      </c>
      <c r="G93" s="87" t="s">
        <v>808</v>
      </c>
      <c r="H93" s="25"/>
      <c r="I93" s="25"/>
      <c r="J93" s="25"/>
      <c r="K93" s="25"/>
      <c r="L93" s="25"/>
      <c r="M93" s="41">
        <v>26517.4</v>
      </c>
      <c r="N93" s="37"/>
      <c r="O93" s="37"/>
      <c r="P93" s="37"/>
      <c r="Q93" s="37"/>
      <c r="R93" s="41">
        <v>26517.4</v>
      </c>
      <c r="S93" s="41">
        <v>26517.4</v>
      </c>
    </row>
    <row r="94" spans="1:19" ht="15" customHeight="1">
      <c r="A94" s="155">
        <f t="shared" si="1"/>
        <v>77</v>
      </c>
      <c r="B94" s="34" t="s">
        <v>538</v>
      </c>
      <c r="C94" s="34" t="s">
        <v>95</v>
      </c>
      <c r="D94" s="34" t="s">
        <v>297</v>
      </c>
      <c r="E94" s="34" t="s">
        <v>9</v>
      </c>
      <c r="F94" s="34" t="s">
        <v>71</v>
      </c>
      <c r="G94" s="35" t="s">
        <v>96</v>
      </c>
      <c r="H94" s="25"/>
      <c r="I94" s="25"/>
      <c r="J94" s="25"/>
      <c r="K94" s="25"/>
      <c r="L94" s="25"/>
      <c r="M94" s="41">
        <v>54569.6</v>
      </c>
      <c r="N94" s="30"/>
      <c r="O94" s="30"/>
      <c r="P94" s="30"/>
      <c r="Q94" s="30"/>
      <c r="R94" s="141">
        <v>3241.5</v>
      </c>
      <c r="S94" s="141">
        <v>3241.5</v>
      </c>
    </row>
    <row r="95" spans="1:19" ht="28.5">
      <c r="A95" s="155">
        <f t="shared" si="1"/>
        <v>78</v>
      </c>
      <c r="B95" s="25" t="s">
        <v>538</v>
      </c>
      <c r="C95" s="25" t="s">
        <v>97</v>
      </c>
      <c r="D95" s="25" t="s">
        <v>8</v>
      </c>
      <c r="E95" s="25" t="s">
        <v>9</v>
      </c>
      <c r="F95" s="25" t="s">
        <v>71</v>
      </c>
      <c r="G95" s="31" t="s">
        <v>98</v>
      </c>
      <c r="H95" s="25" t="s">
        <v>11</v>
      </c>
      <c r="I95" s="25" t="s">
        <v>92</v>
      </c>
      <c r="J95" s="25" t="s">
        <v>11</v>
      </c>
      <c r="K95" s="25" t="s">
        <v>11</v>
      </c>
      <c r="L95" s="25" t="s">
        <v>11</v>
      </c>
      <c r="M95" s="39">
        <f>M96+M98+M100+M102+M104+M106+M108+M110+M112</f>
        <v>374833.3</v>
      </c>
      <c r="N95" s="30"/>
      <c r="O95" s="30"/>
      <c r="P95" s="30"/>
      <c r="Q95" s="30"/>
      <c r="R95" s="39">
        <f>R96+R98+R100+R102+R104+R106+R108+R110+R112</f>
        <v>393669.3</v>
      </c>
      <c r="S95" s="39">
        <f>S96+S98+S100+S102+S104+S106+S108+S110+S112</f>
        <v>382212.5</v>
      </c>
    </row>
    <row r="96" spans="1:19" ht="24">
      <c r="A96" s="155">
        <f t="shared" si="1"/>
        <v>79</v>
      </c>
      <c r="B96" s="25" t="s">
        <v>538</v>
      </c>
      <c r="C96" s="25" t="s">
        <v>99</v>
      </c>
      <c r="D96" s="25" t="s">
        <v>8</v>
      </c>
      <c r="E96" s="25" t="s">
        <v>9</v>
      </c>
      <c r="F96" s="25" t="s">
        <v>71</v>
      </c>
      <c r="G96" s="62" t="s">
        <v>823</v>
      </c>
      <c r="H96" s="25"/>
      <c r="I96" s="25"/>
      <c r="J96" s="25"/>
      <c r="K96" s="25"/>
      <c r="L96" s="25"/>
      <c r="M96" s="40">
        <f>M97</f>
        <v>8325.6</v>
      </c>
      <c r="N96" s="30"/>
      <c r="O96" s="30"/>
      <c r="P96" s="30"/>
      <c r="Q96" s="30"/>
      <c r="R96" s="40">
        <f>R97</f>
        <v>13935.9</v>
      </c>
      <c r="S96" s="40">
        <f>S97</f>
        <v>14065.7</v>
      </c>
    </row>
    <row r="97" spans="1:19" ht="24">
      <c r="A97" s="155">
        <f t="shared" si="1"/>
        <v>80</v>
      </c>
      <c r="B97" s="34" t="s">
        <v>538</v>
      </c>
      <c r="C97" s="34" t="s">
        <v>99</v>
      </c>
      <c r="D97" s="34" t="s">
        <v>297</v>
      </c>
      <c r="E97" s="34" t="s">
        <v>9</v>
      </c>
      <c r="F97" s="34" t="s">
        <v>71</v>
      </c>
      <c r="G97" s="61" t="s">
        <v>824</v>
      </c>
      <c r="H97" s="34"/>
      <c r="I97" s="34"/>
      <c r="J97" s="34"/>
      <c r="K97" s="34"/>
      <c r="L97" s="34"/>
      <c r="M97" s="41">
        <v>8325.6</v>
      </c>
      <c r="N97" s="30"/>
      <c r="O97" s="30"/>
      <c r="P97" s="30"/>
      <c r="Q97" s="30"/>
      <c r="R97" s="41">
        <v>13935.9</v>
      </c>
      <c r="S97" s="41">
        <v>14065.7</v>
      </c>
    </row>
    <row r="98" spans="1:19" ht="48">
      <c r="A98" s="155">
        <f t="shared" si="1"/>
        <v>81</v>
      </c>
      <c r="B98" s="25" t="s">
        <v>538</v>
      </c>
      <c r="C98" s="25" t="s">
        <v>101</v>
      </c>
      <c r="D98" s="25" t="s">
        <v>8</v>
      </c>
      <c r="E98" s="25" t="s">
        <v>9</v>
      </c>
      <c r="F98" s="25" t="s">
        <v>71</v>
      </c>
      <c r="G98" s="62" t="s">
        <v>825</v>
      </c>
      <c r="H98" s="34"/>
      <c r="I98" s="34"/>
      <c r="J98" s="34"/>
      <c r="K98" s="34"/>
      <c r="L98" s="34"/>
      <c r="M98" s="40">
        <f>M99</f>
        <v>107.2</v>
      </c>
      <c r="N98" s="30"/>
      <c r="O98" s="30"/>
      <c r="P98" s="30"/>
      <c r="Q98" s="30"/>
      <c r="R98" s="40">
        <f>R99</f>
        <v>112.6</v>
      </c>
      <c r="S98" s="40">
        <f>S99</f>
        <v>118.4</v>
      </c>
    </row>
    <row r="99" spans="1:19" ht="48">
      <c r="A99" s="155">
        <f t="shared" si="1"/>
        <v>82</v>
      </c>
      <c r="B99" s="34" t="s">
        <v>538</v>
      </c>
      <c r="C99" s="34" t="s">
        <v>101</v>
      </c>
      <c r="D99" s="34" t="s">
        <v>297</v>
      </c>
      <c r="E99" s="34" t="s">
        <v>9</v>
      </c>
      <c r="F99" s="34" t="s">
        <v>71</v>
      </c>
      <c r="G99" s="61" t="s">
        <v>359</v>
      </c>
      <c r="H99" s="34"/>
      <c r="I99" s="34"/>
      <c r="J99" s="34"/>
      <c r="K99" s="34"/>
      <c r="L99" s="34"/>
      <c r="M99" s="41">
        <v>107.2</v>
      </c>
      <c r="N99" s="30"/>
      <c r="O99" s="30"/>
      <c r="P99" s="30"/>
      <c r="Q99" s="30"/>
      <c r="R99" s="41">
        <v>112.6</v>
      </c>
      <c r="S99" s="41">
        <v>118.4</v>
      </c>
    </row>
    <row r="100" spans="1:19" ht="36">
      <c r="A100" s="155">
        <f t="shared" si="1"/>
        <v>83</v>
      </c>
      <c r="B100" s="25" t="s">
        <v>538</v>
      </c>
      <c r="C100" s="25" t="s">
        <v>102</v>
      </c>
      <c r="D100" s="25" t="s">
        <v>8</v>
      </c>
      <c r="E100" s="25" t="s">
        <v>9</v>
      </c>
      <c r="F100" s="25" t="s">
        <v>71</v>
      </c>
      <c r="G100" s="62" t="s">
        <v>360</v>
      </c>
      <c r="H100" s="25"/>
      <c r="I100" s="25"/>
      <c r="J100" s="25"/>
      <c r="K100" s="25"/>
      <c r="L100" s="25"/>
      <c r="M100" s="40">
        <f>M101</f>
        <v>4.3</v>
      </c>
      <c r="N100" s="30"/>
      <c r="O100" s="30"/>
      <c r="P100" s="30"/>
      <c r="Q100" s="30"/>
      <c r="R100" s="40">
        <f>R101</f>
        <v>4.3</v>
      </c>
      <c r="S100" s="40">
        <f>S101</f>
        <v>4.3</v>
      </c>
    </row>
    <row r="101" spans="1:19" ht="48">
      <c r="A101" s="155">
        <f t="shared" si="1"/>
        <v>84</v>
      </c>
      <c r="B101" s="34" t="s">
        <v>538</v>
      </c>
      <c r="C101" s="34" t="s">
        <v>102</v>
      </c>
      <c r="D101" s="34" t="s">
        <v>297</v>
      </c>
      <c r="E101" s="34" t="s">
        <v>9</v>
      </c>
      <c r="F101" s="34" t="s">
        <v>71</v>
      </c>
      <c r="G101" s="61" t="s">
        <v>361</v>
      </c>
      <c r="H101" s="34"/>
      <c r="I101" s="34"/>
      <c r="J101" s="34"/>
      <c r="K101" s="34"/>
      <c r="L101" s="34"/>
      <c r="M101" s="41">
        <v>4.3</v>
      </c>
      <c r="N101" s="30"/>
      <c r="O101" s="30"/>
      <c r="P101" s="30"/>
      <c r="Q101" s="30"/>
      <c r="R101" s="41">
        <v>4.3</v>
      </c>
      <c r="S101" s="41">
        <v>4.3</v>
      </c>
    </row>
    <row r="102" spans="1:19" ht="28.5" customHeight="1">
      <c r="A102" s="155">
        <f t="shared" si="1"/>
        <v>85</v>
      </c>
      <c r="B102" s="25" t="s">
        <v>538</v>
      </c>
      <c r="C102" s="25" t="s">
        <v>103</v>
      </c>
      <c r="D102" s="25" t="s">
        <v>8</v>
      </c>
      <c r="E102" s="25" t="s">
        <v>9</v>
      </c>
      <c r="F102" s="25" t="s">
        <v>71</v>
      </c>
      <c r="G102" s="33" t="s">
        <v>273</v>
      </c>
      <c r="H102" s="25"/>
      <c r="I102" s="25"/>
      <c r="J102" s="25"/>
      <c r="K102" s="25"/>
      <c r="L102" s="25"/>
      <c r="M102" s="40">
        <f>M103</f>
        <v>2111.5</v>
      </c>
      <c r="N102" s="30"/>
      <c r="O102" s="30"/>
      <c r="P102" s="30"/>
      <c r="Q102" s="30"/>
      <c r="R102" s="40">
        <f>R103</f>
        <v>2133.6</v>
      </c>
      <c r="S102" s="40">
        <f>S103</f>
        <v>2133.6</v>
      </c>
    </row>
    <row r="103" spans="1:19" ht="39.75" customHeight="1">
      <c r="A103" s="155">
        <f t="shared" si="1"/>
        <v>86</v>
      </c>
      <c r="B103" s="34" t="s">
        <v>538</v>
      </c>
      <c r="C103" s="34" t="s">
        <v>103</v>
      </c>
      <c r="D103" s="34" t="s">
        <v>297</v>
      </c>
      <c r="E103" s="34" t="s">
        <v>9</v>
      </c>
      <c r="F103" s="34" t="s">
        <v>71</v>
      </c>
      <c r="G103" s="35" t="s">
        <v>104</v>
      </c>
      <c r="H103" s="34"/>
      <c r="I103" s="34"/>
      <c r="J103" s="34"/>
      <c r="K103" s="34"/>
      <c r="L103" s="34"/>
      <c r="M103" s="41">
        <v>2111.5</v>
      </c>
      <c r="N103" s="30"/>
      <c r="O103" s="30"/>
      <c r="P103" s="30"/>
      <c r="Q103" s="30"/>
      <c r="R103" s="41">
        <v>2133.6</v>
      </c>
      <c r="S103" s="41">
        <v>2133.6</v>
      </c>
    </row>
    <row r="104" spans="1:19" ht="27" customHeight="1">
      <c r="A104" s="155">
        <f t="shared" si="1"/>
        <v>87</v>
      </c>
      <c r="B104" s="25" t="s">
        <v>538</v>
      </c>
      <c r="C104" s="25" t="s">
        <v>105</v>
      </c>
      <c r="D104" s="25" t="s">
        <v>8</v>
      </c>
      <c r="E104" s="25" t="s">
        <v>9</v>
      </c>
      <c r="F104" s="25" t="s">
        <v>71</v>
      </c>
      <c r="G104" s="62" t="s">
        <v>362</v>
      </c>
      <c r="H104" s="34"/>
      <c r="I104" s="34"/>
      <c r="J104" s="34"/>
      <c r="K104" s="34"/>
      <c r="L104" s="34"/>
      <c r="M104" s="40">
        <f>M105</f>
        <v>4848.3</v>
      </c>
      <c r="N104" s="30"/>
      <c r="O104" s="30"/>
      <c r="P104" s="30"/>
      <c r="Q104" s="30"/>
      <c r="R104" s="40">
        <f>R105</f>
        <v>5967.6</v>
      </c>
      <c r="S104" s="40">
        <f>S105</f>
        <v>5967.6</v>
      </c>
    </row>
    <row r="105" spans="1:19" ht="32.25" customHeight="1">
      <c r="A105" s="155">
        <f t="shared" si="1"/>
        <v>88</v>
      </c>
      <c r="B105" s="34" t="s">
        <v>538</v>
      </c>
      <c r="C105" s="34" t="s">
        <v>105</v>
      </c>
      <c r="D105" s="34" t="s">
        <v>297</v>
      </c>
      <c r="E105" s="34" t="s">
        <v>9</v>
      </c>
      <c r="F105" s="34" t="s">
        <v>71</v>
      </c>
      <c r="G105" s="61" t="s">
        <v>363</v>
      </c>
      <c r="H105" s="34"/>
      <c r="I105" s="34"/>
      <c r="J105" s="34"/>
      <c r="K105" s="34"/>
      <c r="L105" s="34"/>
      <c r="M105" s="41">
        <v>4848.3</v>
      </c>
      <c r="N105" s="30"/>
      <c r="O105" s="30"/>
      <c r="P105" s="30"/>
      <c r="Q105" s="30"/>
      <c r="R105" s="41">
        <v>5967.6</v>
      </c>
      <c r="S105" s="41">
        <v>5967.6</v>
      </c>
    </row>
    <row r="106" spans="1:19" ht="24">
      <c r="A106" s="155">
        <f t="shared" si="1"/>
        <v>89</v>
      </c>
      <c r="B106" s="25" t="s">
        <v>538</v>
      </c>
      <c r="C106" s="25" t="s">
        <v>106</v>
      </c>
      <c r="D106" s="25" t="s">
        <v>8</v>
      </c>
      <c r="E106" s="25" t="s">
        <v>9</v>
      </c>
      <c r="F106" s="25" t="s">
        <v>71</v>
      </c>
      <c r="G106" s="33" t="s">
        <v>337</v>
      </c>
      <c r="H106" s="25"/>
      <c r="I106" s="25"/>
      <c r="J106" s="25"/>
      <c r="K106" s="25"/>
      <c r="L106" s="25"/>
      <c r="M106" s="32">
        <f>M107</f>
        <v>355153.3</v>
      </c>
      <c r="N106" s="30"/>
      <c r="O106" s="30"/>
      <c r="P106" s="30"/>
      <c r="Q106" s="30"/>
      <c r="R106" s="32">
        <f>R107</f>
        <v>366994.8</v>
      </c>
      <c r="S106" s="32">
        <f>S107</f>
        <v>355402.4</v>
      </c>
    </row>
    <row r="107" spans="1:19" ht="24">
      <c r="A107" s="155">
        <f t="shared" si="1"/>
        <v>90</v>
      </c>
      <c r="B107" s="34" t="s">
        <v>538</v>
      </c>
      <c r="C107" s="34" t="s">
        <v>106</v>
      </c>
      <c r="D107" s="34" t="s">
        <v>297</v>
      </c>
      <c r="E107" s="34" t="s">
        <v>9</v>
      </c>
      <c r="F107" s="34" t="s">
        <v>71</v>
      </c>
      <c r="G107" s="35" t="s">
        <v>338</v>
      </c>
      <c r="H107" s="34"/>
      <c r="I107" s="34"/>
      <c r="J107" s="34"/>
      <c r="K107" s="34"/>
      <c r="L107" s="34"/>
      <c r="M107" s="92">
        <v>355153.3</v>
      </c>
      <c r="N107" s="30"/>
      <c r="O107" s="30"/>
      <c r="P107" s="30"/>
      <c r="Q107" s="30"/>
      <c r="R107" s="92">
        <v>366994.8</v>
      </c>
      <c r="S107" s="92">
        <v>355402.4</v>
      </c>
    </row>
    <row r="108" spans="1:19" ht="60">
      <c r="A108" s="155">
        <f t="shared" si="1"/>
        <v>91</v>
      </c>
      <c r="B108" s="25" t="s">
        <v>538</v>
      </c>
      <c r="C108" s="25" t="s">
        <v>339</v>
      </c>
      <c r="D108" s="25" t="s">
        <v>8</v>
      </c>
      <c r="E108" s="25" t="s">
        <v>9</v>
      </c>
      <c r="F108" s="25" t="s">
        <v>71</v>
      </c>
      <c r="G108" s="62" t="s">
        <v>364</v>
      </c>
      <c r="H108" s="25"/>
      <c r="I108" s="25"/>
      <c r="J108" s="25"/>
      <c r="K108" s="25"/>
      <c r="L108" s="25"/>
      <c r="M108" s="40">
        <f>M109</f>
        <v>1182.3</v>
      </c>
      <c r="N108" s="30"/>
      <c r="O108" s="30"/>
      <c r="P108" s="30"/>
      <c r="Q108" s="30"/>
      <c r="R108" s="40">
        <f>R109</f>
        <v>798.8</v>
      </c>
      <c r="S108" s="40">
        <f>S109</f>
        <v>798.8</v>
      </c>
    </row>
    <row r="109" spans="1:19" ht="48">
      <c r="A109" s="155">
        <f t="shared" si="1"/>
        <v>92</v>
      </c>
      <c r="B109" s="34" t="s">
        <v>538</v>
      </c>
      <c r="C109" s="34" t="s">
        <v>339</v>
      </c>
      <c r="D109" s="34" t="s">
        <v>297</v>
      </c>
      <c r="E109" s="34" t="s">
        <v>9</v>
      </c>
      <c r="F109" s="34" t="s">
        <v>71</v>
      </c>
      <c r="G109" s="61" t="s">
        <v>365</v>
      </c>
      <c r="H109" s="34"/>
      <c r="I109" s="34"/>
      <c r="J109" s="34"/>
      <c r="K109" s="34"/>
      <c r="L109" s="34"/>
      <c r="M109" s="41">
        <v>1182.3</v>
      </c>
      <c r="N109" s="30"/>
      <c r="O109" s="30"/>
      <c r="P109" s="30"/>
      <c r="Q109" s="30"/>
      <c r="R109" s="41">
        <v>798.8</v>
      </c>
      <c r="S109" s="41">
        <v>798.8</v>
      </c>
    </row>
    <row r="110" spans="1:19" ht="48">
      <c r="A110" s="155">
        <f t="shared" si="1"/>
        <v>93</v>
      </c>
      <c r="B110" s="25" t="s">
        <v>538</v>
      </c>
      <c r="C110" s="25" t="s">
        <v>393</v>
      </c>
      <c r="D110" s="25" t="s">
        <v>8</v>
      </c>
      <c r="E110" s="25" t="s">
        <v>9</v>
      </c>
      <c r="F110" s="25" t="s">
        <v>71</v>
      </c>
      <c r="G110" s="144" t="s">
        <v>544</v>
      </c>
      <c r="H110" s="34"/>
      <c r="I110" s="34"/>
      <c r="J110" s="34"/>
      <c r="K110" s="34"/>
      <c r="L110" s="34"/>
      <c r="M110" s="40">
        <f>M111</f>
        <v>442.5</v>
      </c>
      <c r="N110" s="30"/>
      <c r="O110" s="30"/>
      <c r="P110" s="30"/>
      <c r="Q110" s="30"/>
      <c r="R110" s="40">
        <f>R111</f>
        <v>0</v>
      </c>
      <c r="S110" s="40">
        <f>S111</f>
        <v>0</v>
      </c>
    </row>
    <row r="111" spans="1:19" ht="36">
      <c r="A111" s="155">
        <f t="shared" si="1"/>
        <v>94</v>
      </c>
      <c r="B111" s="34" t="s">
        <v>538</v>
      </c>
      <c r="C111" s="34" t="s">
        <v>393</v>
      </c>
      <c r="D111" s="34" t="s">
        <v>297</v>
      </c>
      <c r="E111" s="34" t="s">
        <v>9</v>
      </c>
      <c r="F111" s="34" t="s">
        <v>71</v>
      </c>
      <c r="G111" s="91" t="s">
        <v>545</v>
      </c>
      <c r="H111" s="34"/>
      <c r="I111" s="34"/>
      <c r="J111" s="34"/>
      <c r="K111" s="34"/>
      <c r="L111" s="34"/>
      <c r="M111" s="93">
        <v>442.5</v>
      </c>
      <c r="N111" s="30"/>
      <c r="O111" s="30"/>
      <c r="P111" s="30"/>
      <c r="Q111" s="30"/>
      <c r="R111" s="93"/>
      <c r="S111" s="93"/>
    </row>
    <row r="112" spans="1:19" ht="48">
      <c r="A112" s="155">
        <f t="shared" si="1"/>
        <v>95</v>
      </c>
      <c r="B112" s="25" t="s">
        <v>538</v>
      </c>
      <c r="C112" s="25" t="s">
        <v>809</v>
      </c>
      <c r="D112" s="25" t="s">
        <v>8</v>
      </c>
      <c r="E112" s="25" t="s">
        <v>9</v>
      </c>
      <c r="F112" s="25" t="s">
        <v>71</v>
      </c>
      <c r="G112" s="90" t="s">
        <v>366</v>
      </c>
      <c r="H112" s="34"/>
      <c r="I112" s="34"/>
      <c r="J112" s="34"/>
      <c r="K112" s="34"/>
      <c r="L112" s="34"/>
      <c r="M112" s="138">
        <f>M113+M114</f>
        <v>2658.3</v>
      </c>
      <c r="N112" s="30"/>
      <c r="O112" s="30"/>
      <c r="P112" s="30"/>
      <c r="Q112" s="30"/>
      <c r="R112" s="138">
        <f>R113+R114</f>
        <v>3721.7</v>
      </c>
      <c r="S112" s="138">
        <f>S113+S114</f>
        <v>3721.7</v>
      </c>
    </row>
    <row r="113" spans="1:19" ht="60">
      <c r="A113" s="155">
        <f t="shared" si="1"/>
        <v>96</v>
      </c>
      <c r="B113" s="34" t="s">
        <v>538</v>
      </c>
      <c r="C113" s="34" t="s">
        <v>809</v>
      </c>
      <c r="D113" s="34" t="s">
        <v>297</v>
      </c>
      <c r="E113" s="34" t="s">
        <v>810</v>
      </c>
      <c r="F113" s="34" t="s">
        <v>71</v>
      </c>
      <c r="G113" s="91" t="s">
        <v>367</v>
      </c>
      <c r="H113" s="34"/>
      <c r="I113" s="34"/>
      <c r="J113" s="34"/>
      <c r="K113" s="34"/>
      <c r="L113" s="34"/>
      <c r="M113" s="114"/>
      <c r="N113" s="30"/>
      <c r="O113" s="30"/>
      <c r="P113" s="30"/>
      <c r="Q113" s="30"/>
      <c r="R113" s="114">
        <v>1649.6</v>
      </c>
      <c r="S113" s="114">
        <v>1695.1</v>
      </c>
    </row>
    <row r="114" spans="1:19" ht="60">
      <c r="A114" s="155">
        <f t="shared" si="1"/>
        <v>97</v>
      </c>
      <c r="B114" s="34" t="s">
        <v>538</v>
      </c>
      <c r="C114" s="34" t="s">
        <v>809</v>
      </c>
      <c r="D114" s="34" t="s">
        <v>297</v>
      </c>
      <c r="E114" s="34" t="s">
        <v>811</v>
      </c>
      <c r="F114" s="34" t="s">
        <v>71</v>
      </c>
      <c r="G114" s="91" t="s">
        <v>368</v>
      </c>
      <c r="H114" s="34"/>
      <c r="I114" s="34"/>
      <c r="J114" s="34"/>
      <c r="K114" s="34"/>
      <c r="L114" s="34"/>
      <c r="M114" s="114">
        <v>2658.3</v>
      </c>
      <c r="N114" s="30"/>
      <c r="O114" s="30"/>
      <c r="P114" s="30"/>
      <c r="Q114" s="30"/>
      <c r="R114" s="114">
        <v>2072.1</v>
      </c>
      <c r="S114" s="114">
        <v>2026.6</v>
      </c>
    </row>
    <row r="115" spans="1:19" ht="14.25">
      <c r="A115" s="155">
        <f t="shared" si="1"/>
        <v>98</v>
      </c>
      <c r="B115" s="34" t="s">
        <v>538</v>
      </c>
      <c r="C115" s="34" t="s">
        <v>94</v>
      </c>
      <c r="D115" s="34" t="s">
        <v>8</v>
      </c>
      <c r="E115" s="34" t="s">
        <v>9</v>
      </c>
      <c r="F115" s="34" t="s">
        <v>71</v>
      </c>
      <c r="G115" s="154" t="s">
        <v>340</v>
      </c>
      <c r="H115" s="34"/>
      <c r="I115" s="34"/>
      <c r="J115" s="34"/>
      <c r="K115" s="34"/>
      <c r="L115" s="34"/>
      <c r="M115" s="145">
        <f>M116</f>
        <v>100</v>
      </c>
      <c r="N115" s="30"/>
      <c r="O115" s="30"/>
      <c r="P115" s="30"/>
      <c r="Q115" s="30"/>
      <c r="R115" s="114"/>
      <c r="S115" s="114"/>
    </row>
    <row r="116" spans="1:19" ht="36">
      <c r="A116" s="155">
        <f t="shared" si="1"/>
        <v>99</v>
      </c>
      <c r="B116" s="34" t="s">
        <v>538</v>
      </c>
      <c r="C116" s="34" t="s">
        <v>546</v>
      </c>
      <c r="D116" s="34" t="s">
        <v>297</v>
      </c>
      <c r="E116" s="34" t="s">
        <v>9</v>
      </c>
      <c r="F116" s="34" t="s">
        <v>71</v>
      </c>
      <c r="G116" s="91" t="s">
        <v>547</v>
      </c>
      <c r="H116" s="34"/>
      <c r="I116" s="34"/>
      <c r="J116" s="34"/>
      <c r="K116" s="34"/>
      <c r="L116" s="34"/>
      <c r="M116" s="146">
        <v>100</v>
      </c>
      <c r="N116" s="30"/>
      <c r="O116" s="30"/>
      <c r="P116" s="30"/>
      <c r="Q116" s="30"/>
      <c r="R116" s="114"/>
      <c r="S116" s="114"/>
    </row>
    <row r="117" spans="1:19" ht="14.25">
      <c r="A117" s="155">
        <f t="shared" si="1"/>
        <v>100</v>
      </c>
      <c r="B117" s="147" t="s">
        <v>538</v>
      </c>
      <c r="C117" s="148" t="s">
        <v>548</v>
      </c>
      <c r="D117" s="148" t="s">
        <v>8</v>
      </c>
      <c r="E117" s="148" t="s">
        <v>9</v>
      </c>
      <c r="F117" s="148" t="s">
        <v>179</v>
      </c>
      <c r="G117" s="149" t="s">
        <v>549</v>
      </c>
      <c r="H117" s="150"/>
      <c r="I117" s="150"/>
      <c r="J117" s="150"/>
      <c r="K117" s="150"/>
      <c r="L117" s="150"/>
      <c r="M117" s="151">
        <f>M118</f>
        <v>60</v>
      </c>
      <c r="N117" s="30"/>
      <c r="O117" s="30"/>
      <c r="P117" s="30"/>
      <c r="Q117" s="30"/>
      <c r="R117" s="114"/>
      <c r="S117" s="114"/>
    </row>
    <row r="118" spans="1:19" ht="24">
      <c r="A118" s="155">
        <f t="shared" si="1"/>
        <v>101</v>
      </c>
      <c r="B118" s="34" t="s">
        <v>538</v>
      </c>
      <c r="C118" s="34" t="s">
        <v>550</v>
      </c>
      <c r="D118" s="34" t="s">
        <v>297</v>
      </c>
      <c r="E118" s="34" t="s">
        <v>9</v>
      </c>
      <c r="F118" s="34" t="s">
        <v>179</v>
      </c>
      <c r="G118" s="35" t="s">
        <v>551</v>
      </c>
      <c r="H118" s="150"/>
      <c r="I118" s="150"/>
      <c r="J118" s="150"/>
      <c r="K118" s="150"/>
      <c r="L118" s="150"/>
      <c r="M118" s="152">
        <f>M119</f>
        <v>60</v>
      </c>
      <c r="N118" s="30"/>
      <c r="O118" s="30"/>
      <c r="P118" s="30"/>
      <c r="Q118" s="30"/>
      <c r="R118" s="114"/>
      <c r="S118" s="114"/>
    </row>
    <row r="119" spans="1:19" ht="24">
      <c r="A119" s="155">
        <f t="shared" si="1"/>
        <v>102</v>
      </c>
      <c r="B119" s="34" t="s">
        <v>538</v>
      </c>
      <c r="C119" s="34" t="s">
        <v>552</v>
      </c>
      <c r="D119" s="34" t="s">
        <v>297</v>
      </c>
      <c r="E119" s="34" t="s">
        <v>9</v>
      </c>
      <c r="F119" s="34" t="s">
        <v>179</v>
      </c>
      <c r="G119" s="35" t="s">
        <v>551</v>
      </c>
      <c r="H119" s="150"/>
      <c r="I119" s="150"/>
      <c r="J119" s="150"/>
      <c r="K119" s="150"/>
      <c r="L119" s="150"/>
      <c r="M119" s="152">
        <v>60</v>
      </c>
      <c r="N119" s="30"/>
      <c r="O119" s="30"/>
      <c r="P119" s="30"/>
      <c r="Q119" s="30"/>
      <c r="R119" s="114"/>
      <c r="S119" s="114"/>
    </row>
    <row r="120" spans="1:19" ht="12.75" customHeight="1">
      <c r="A120" s="155">
        <f t="shared" si="1"/>
        <v>103</v>
      </c>
      <c r="B120" s="281" t="s">
        <v>6</v>
      </c>
      <c r="C120" s="281" t="s">
        <v>394</v>
      </c>
      <c r="D120" s="281" t="s">
        <v>8</v>
      </c>
      <c r="E120" s="281" t="s">
        <v>9</v>
      </c>
      <c r="F120" s="281" t="s">
        <v>6</v>
      </c>
      <c r="G120" s="283" t="s">
        <v>395</v>
      </c>
      <c r="H120" s="34"/>
      <c r="I120" s="34"/>
      <c r="J120" s="34"/>
      <c r="K120" s="34"/>
      <c r="L120" s="34"/>
      <c r="M120" s="306">
        <f>M122+M123</f>
        <v>660.2</v>
      </c>
      <c r="N120" s="30"/>
      <c r="O120" s="30"/>
      <c r="P120" s="30"/>
      <c r="Q120" s="30"/>
      <c r="R120" s="306">
        <f>R122+R123</f>
        <v>0</v>
      </c>
      <c r="S120" s="306">
        <f>S122+S123</f>
        <v>0</v>
      </c>
    </row>
    <row r="121" spans="1:19" ht="68.25" customHeight="1">
      <c r="A121" s="155">
        <f t="shared" si="1"/>
        <v>104</v>
      </c>
      <c r="B121" s="282"/>
      <c r="C121" s="282"/>
      <c r="D121" s="282"/>
      <c r="E121" s="282"/>
      <c r="F121" s="282"/>
      <c r="G121" s="284"/>
      <c r="H121" s="34"/>
      <c r="I121" s="34"/>
      <c r="J121" s="34"/>
      <c r="K121" s="34"/>
      <c r="L121" s="34"/>
      <c r="M121" s="307"/>
      <c r="N121" s="30"/>
      <c r="O121" s="30"/>
      <c r="P121" s="30"/>
      <c r="Q121" s="30"/>
      <c r="R121" s="307"/>
      <c r="S121" s="307"/>
    </row>
    <row r="122" spans="1:19" ht="41.25" customHeight="1">
      <c r="A122" s="155">
        <f t="shared" si="1"/>
        <v>105</v>
      </c>
      <c r="B122" s="94" t="s">
        <v>538</v>
      </c>
      <c r="C122" s="34" t="s">
        <v>396</v>
      </c>
      <c r="D122" s="34" t="s">
        <v>297</v>
      </c>
      <c r="E122" s="34" t="s">
        <v>9</v>
      </c>
      <c r="F122" s="34" t="s">
        <v>71</v>
      </c>
      <c r="G122" s="95" t="s">
        <v>397</v>
      </c>
      <c r="H122" s="25"/>
      <c r="I122" s="25"/>
      <c r="J122" s="25"/>
      <c r="K122" s="25"/>
      <c r="L122" s="25"/>
      <c r="M122" s="93">
        <v>183.9</v>
      </c>
      <c r="N122" s="30"/>
      <c r="O122" s="30"/>
      <c r="P122" s="30"/>
      <c r="Q122" s="30"/>
      <c r="R122" s="93"/>
      <c r="S122" s="93"/>
    </row>
    <row r="123" spans="1:19" ht="23.25" customHeight="1">
      <c r="A123" s="155">
        <f t="shared" si="1"/>
        <v>106</v>
      </c>
      <c r="B123" s="96" t="s">
        <v>159</v>
      </c>
      <c r="C123" s="73" t="s">
        <v>396</v>
      </c>
      <c r="D123" s="73" t="s">
        <v>297</v>
      </c>
      <c r="E123" s="73" t="s">
        <v>9</v>
      </c>
      <c r="F123" s="73" t="s">
        <v>179</v>
      </c>
      <c r="G123" s="97" t="s">
        <v>398</v>
      </c>
      <c r="H123" s="34"/>
      <c r="I123" s="34"/>
      <c r="J123" s="34"/>
      <c r="K123" s="34"/>
      <c r="L123" s="34"/>
      <c r="M123" s="98">
        <v>476.3</v>
      </c>
      <c r="N123" s="30"/>
      <c r="O123" s="30"/>
      <c r="P123" s="30"/>
      <c r="Q123" s="30"/>
      <c r="R123" s="98"/>
      <c r="S123" s="98"/>
    </row>
    <row r="124" spans="1:19" ht="45.75" customHeight="1">
      <c r="A124" s="155">
        <f t="shared" si="1"/>
        <v>107</v>
      </c>
      <c r="B124" s="304" t="s">
        <v>6</v>
      </c>
      <c r="C124" s="281" t="s">
        <v>399</v>
      </c>
      <c r="D124" s="281" t="s">
        <v>8</v>
      </c>
      <c r="E124" s="281" t="s">
        <v>9</v>
      </c>
      <c r="F124" s="281" t="s">
        <v>6</v>
      </c>
      <c r="G124" s="283" t="s">
        <v>400</v>
      </c>
      <c r="H124" s="34"/>
      <c r="I124" s="34"/>
      <c r="J124" s="34"/>
      <c r="K124" s="34"/>
      <c r="L124" s="34"/>
      <c r="M124" s="308">
        <f>M126</f>
        <v>-1871.4</v>
      </c>
      <c r="N124" s="30"/>
      <c r="O124" s="30"/>
      <c r="P124" s="30"/>
      <c r="Q124" s="30"/>
      <c r="R124" s="308"/>
      <c r="S124" s="308"/>
    </row>
    <row r="125" spans="1:19" ht="15.75" customHeight="1" hidden="1">
      <c r="A125" s="155">
        <f t="shared" si="1"/>
        <v>108</v>
      </c>
      <c r="B125" s="305"/>
      <c r="C125" s="282"/>
      <c r="D125" s="282"/>
      <c r="E125" s="282"/>
      <c r="F125" s="282"/>
      <c r="G125" s="284"/>
      <c r="H125" s="45"/>
      <c r="I125" s="45"/>
      <c r="J125" s="45"/>
      <c r="K125" s="45"/>
      <c r="L125" s="45"/>
      <c r="M125" s="309"/>
      <c r="R125" s="309"/>
      <c r="S125" s="309"/>
    </row>
    <row r="126" spans="1:19" ht="38.25">
      <c r="A126" s="155">
        <f t="shared" si="1"/>
        <v>109</v>
      </c>
      <c r="B126" s="34" t="s">
        <v>538</v>
      </c>
      <c r="C126" s="34" t="s">
        <v>401</v>
      </c>
      <c r="D126" s="34" t="s">
        <v>297</v>
      </c>
      <c r="E126" s="34" t="s">
        <v>9</v>
      </c>
      <c r="F126" s="34" t="s">
        <v>71</v>
      </c>
      <c r="G126" s="100" t="s">
        <v>402</v>
      </c>
      <c r="H126" s="21"/>
      <c r="I126" s="21"/>
      <c r="J126" s="21"/>
      <c r="K126" s="21"/>
      <c r="L126" s="21"/>
      <c r="M126" s="93">
        <v>-1871.4</v>
      </c>
      <c r="N126" s="23">
        <v>87257549</v>
      </c>
      <c r="O126" s="23">
        <v>107437640</v>
      </c>
      <c r="P126" s="23">
        <v>71233650</v>
      </c>
      <c r="Q126" s="23">
        <v>102087001</v>
      </c>
      <c r="R126" s="93"/>
      <c r="S126" s="93"/>
    </row>
    <row r="127" spans="1:19" ht="21" customHeight="1">
      <c r="A127" s="155">
        <f t="shared" si="1"/>
        <v>110</v>
      </c>
      <c r="B127" s="99"/>
      <c r="C127" s="99"/>
      <c r="D127" s="99"/>
      <c r="E127" s="99"/>
      <c r="F127" s="99"/>
      <c r="G127" s="101" t="s">
        <v>403</v>
      </c>
      <c r="M127" s="102">
        <f>M18+M84</f>
        <v>833365.9999999999</v>
      </c>
      <c r="R127" s="102">
        <f>R18+R84</f>
        <v>783275.2</v>
      </c>
      <c r="S127" s="102">
        <f>S18+S84</f>
        <v>782627.6</v>
      </c>
    </row>
    <row r="129" ht="15" customHeight="1">
      <c r="G129" s="46"/>
    </row>
    <row r="130" ht="15" customHeight="1">
      <c r="G130" s="47"/>
    </row>
    <row r="131" ht="15" customHeight="1">
      <c r="G131" s="47"/>
    </row>
    <row r="132" spans="7:13" ht="15" customHeight="1">
      <c r="G132" s="56"/>
      <c r="M132" s="48"/>
    </row>
    <row r="133" ht="15" customHeight="1">
      <c r="G133" s="56"/>
    </row>
  </sheetData>
  <sheetProtection/>
  <mergeCells count="32">
    <mergeCell ref="R124:R125"/>
    <mergeCell ref="S124:S125"/>
    <mergeCell ref="R120:R121"/>
    <mergeCell ref="S120:S121"/>
    <mergeCell ref="B124:B125"/>
    <mergeCell ref="C124:C125"/>
    <mergeCell ref="D124:D125"/>
    <mergeCell ref="E124:E125"/>
    <mergeCell ref="M120:M121"/>
    <mergeCell ref="M124:M125"/>
    <mergeCell ref="F124:F125"/>
    <mergeCell ref="G124:G125"/>
    <mergeCell ref="G1:S1"/>
    <mergeCell ref="G2:S2"/>
    <mergeCell ref="G3:S3"/>
    <mergeCell ref="G7:S7"/>
    <mergeCell ref="R14:R16"/>
    <mergeCell ref="G5:S5"/>
    <mergeCell ref="G6:S6"/>
    <mergeCell ref="A10:S10"/>
    <mergeCell ref="A9:S9"/>
    <mergeCell ref="S14:S16"/>
    <mergeCell ref="A14:A16"/>
    <mergeCell ref="B14:F16"/>
    <mergeCell ref="G14:G16"/>
    <mergeCell ref="M14:M16"/>
    <mergeCell ref="F120:F121"/>
    <mergeCell ref="G120:G121"/>
    <mergeCell ref="B120:B121"/>
    <mergeCell ref="C120:C121"/>
    <mergeCell ref="D120:D121"/>
    <mergeCell ref="E120:E121"/>
  </mergeCells>
  <printOptions/>
  <pageMargins left="0.7086614173228347" right="0.1968503937007874" top="0.35433070866141736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66"/>
  </sheetPr>
  <dimension ref="A1:G69"/>
  <sheetViews>
    <sheetView zoomScalePageLayoutView="0" workbookViewId="0" topLeftCell="A4">
      <selection activeCell="A3" sqref="A3:F3"/>
    </sheetView>
  </sheetViews>
  <sheetFormatPr defaultColWidth="9.00390625" defaultRowHeight="12.75"/>
  <cols>
    <col min="1" max="1" width="6.125" style="0" customWidth="1"/>
    <col min="2" max="2" width="40.75390625" style="0" customWidth="1"/>
    <col min="3" max="3" width="10.75390625" style="0" customWidth="1"/>
    <col min="4" max="4" width="11.375" style="0" customWidth="1"/>
    <col min="5" max="5" width="12.00390625" style="0" customWidth="1"/>
    <col min="6" max="6" width="11.25390625" style="0" customWidth="1"/>
    <col min="7" max="7" width="8.875" style="0" customWidth="1"/>
  </cols>
  <sheetData>
    <row r="1" spans="1:6" ht="12.75">
      <c r="A1" s="275" t="s">
        <v>528</v>
      </c>
      <c r="B1" s="275"/>
      <c r="C1" s="275"/>
      <c r="D1" s="275"/>
      <c r="E1" s="275"/>
      <c r="F1" s="275"/>
    </row>
    <row r="2" spans="1:6" ht="12.75">
      <c r="A2" s="275" t="s">
        <v>63</v>
      </c>
      <c r="B2" s="275"/>
      <c r="C2" s="275"/>
      <c r="D2" s="275"/>
      <c r="E2" s="275"/>
      <c r="F2" s="275"/>
    </row>
    <row r="3" spans="1:6" ht="12.75">
      <c r="A3" s="275" t="s">
        <v>142</v>
      </c>
      <c r="B3" s="275"/>
      <c r="C3" s="275"/>
      <c r="D3" s="275"/>
      <c r="E3" s="275"/>
      <c r="F3" s="275"/>
    </row>
    <row r="4" spans="1:6" ht="12.75">
      <c r="A4" s="4"/>
      <c r="B4" s="4"/>
      <c r="C4" s="4"/>
      <c r="D4" s="4"/>
      <c r="E4" s="4"/>
      <c r="F4" s="4"/>
    </row>
    <row r="5" spans="1:6" ht="12.75">
      <c r="A5" s="275" t="s">
        <v>729</v>
      </c>
      <c r="B5" s="275"/>
      <c r="C5" s="275"/>
      <c r="D5" s="275"/>
      <c r="E5" s="275"/>
      <c r="F5" s="275"/>
    </row>
    <row r="6" spans="1:6" ht="12.75">
      <c r="A6" s="275" t="s">
        <v>63</v>
      </c>
      <c r="B6" s="275"/>
      <c r="C6" s="275"/>
      <c r="D6" s="275"/>
      <c r="E6" s="275"/>
      <c r="F6" s="275"/>
    </row>
    <row r="7" spans="1:6" ht="19.5" customHeight="1">
      <c r="A7" s="275" t="s">
        <v>378</v>
      </c>
      <c r="B7" s="275"/>
      <c r="C7" s="275"/>
      <c r="D7" s="275"/>
      <c r="E7" s="275"/>
      <c r="F7" s="275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55.5" customHeight="1">
      <c r="A10" s="310" t="s">
        <v>529</v>
      </c>
      <c r="B10" s="310"/>
      <c r="C10" s="310"/>
      <c r="D10" s="310"/>
      <c r="E10" s="310"/>
      <c r="F10" s="310"/>
    </row>
    <row r="11" spans="1:6" ht="13.5" customHeight="1">
      <c r="A11" s="69"/>
      <c r="B11" s="68"/>
      <c r="C11" s="68"/>
      <c r="D11" s="68"/>
      <c r="E11" s="68"/>
      <c r="F11" s="4" t="s">
        <v>534</v>
      </c>
    </row>
    <row r="12" spans="1:7" ht="12.75" customHeight="1">
      <c r="A12" s="311" t="s">
        <v>1063</v>
      </c>
      <c r="B12" s="311" t="s">
        <v>341</v>
      </c>
      <c r="C12" s="311" t="s">
        <v>718</v>
      </c>
      <c r="D12" s="311" t="s">
        <v>719</v>
      </c>
      <c r="E12" s="311" t="s">
        <v>720</v>
      </c>
      <c r="F12" s="311" t="s">
        <v>721</v>
      </c>
      <c r="G12" s="134"/>
    </row>
    <row r="13" spans="1:7" ht="12.75" customHeight="1">
      <c r="A13" s="311"/>
      <c r="B13" s="311"/>
      <c r="C13" s="311"/>
      <c r="D13" s="311"/>
      <c r="E13" s="311"/>
      <c r="F13" s="311"/>
      <c r="G13" s="134"/>
    </row>
    <row r="14" spans="1:7" ht="12.75">
      <c r="A14" s="135" t="s">
        <v>57</v>
      </c>
      <c r="B14" s="135" t="s">
        <v>274</v>
      </c>
      <c r="C14" s="135" t="s">
        <v>58</v>
      </c>
      <c r="D14" s="135" t="s">
        <v>59</v>
      </c>
      <c r="E14" s="135" t="s">
        <v>60</v>
      </c>
      <c r="F14" s="135" t="s">
        <v>61</v>
      </c>
      <c r="G14" s="134"/>
    </row>
    <row r="15" spans="1:6" ht="12.75">
      <c r="A15" s="156" t="s">
        <v>57</v>
      </c>
      <c r="B15" s="157" t="s">
        <v>731</v>
      </c>
      <c r="C15" s="156" t="s">
        <v>343</v>
      </c>
      <c r="D15" s="158">
        <f>SUM(D16:D22)</f>
        <v>46165.49999999999</v>
      </c>
      <c r="E15" s="158">
        <v>43965.7</v>
      </c>
      <c r="F15" s="158">
        <v>45748.9</v>
      </c>
    </row>
    <row r="16" spans="1:6" ht="33.75">
      <c r="A16" s="159">
        <f>A15+1</f>
        <v>2</v>
      </c>
      <c r="B16" s="160" t="s">
        <v>344</v>
      </c>
      <c r="C16" s="161" t="s">
        <v>345</v>
      </c>
      <c r="D16" s="162">
        <v>943.2</v>
      </c>
      <c r="E16" s="162">
        <v>943.2</v>
      </c>
      <c r="F16" s="162">
        <v>943.2</v>
      </c>
    </row>
    <row r="17" spans="1:6" ht="45">
      <c r="A17" s="159">
        <f aca="true" t="shared" si="0" ref="A17:A59">A16+1</f>
        <v>3</v>
      </c>
      <c r="B17" s="160" t="s">
        <v>346</v>
      </c>
      <c r="C17" s="161" t="s">
        <v>347</v>
      </c>
      <c r="D17" s="162">
        <v>1448.5</v>
      </c>
      <c r="E17" s="162">
        <v>1148.9</v>
      </c>
      <c r="F17" s="162">
        <v>1148.9</v>
      </c>
    </row>
    <row r="18" spans="1:6" ht="45">
      <c r="A18" s="159">
        <f t="shared" si="0"/>
        <v>4</v>
      </c>
      <c r="B18" s="160" t="s">
        <v>722</v>
      </c>
      <c r="C18" s="161" t="s">
        <v>348</v>
      </c>
      <c r="D18" s="162">
        <v>35691</v>
      </c>
      <c r="E18" s="162">
        <v>34371.2</v>
      </c>
      <c r="F18" s="162">
        <v>36148.8</v>
      </c>
    </row>
    <row r="19" spans="1:6" ht="12.75">
      <c r="A19" s="159">
        <f t="shared" si="0"/>
        <v>5</v>
      </c>
      <c r="B19" s="160" t="s">
        <v>723</v>
      </c>
      <c r="C19" s="161" t="s">
        <v>724</v>
      </c>
      <c r="D19" s="162">
        <v>0</v>
      </c>
      <c r="E19" s="162">
        <v>0</v>
      </c>
      <c r="F19" s="162">
        <v>5.6</v>
      </c>
    </row>
    <row r="20" spans="1:6" ht="33.75">
      <c r="A20" s="159">
        <f t="shared" si="0"/>
        <v>6</v>
      </c>
      <c r="B20" s="160" t="s">
        <v>349</v>
      </c>
      <c r="C20" s="161" t="s">
        <v>350</v>
      </c>
      <c r="D20" s="162">
        <v>7597.6</v>
      </c>
      <c r="E20" s="162">
        <v>7136.5</v>
      </c>
      <c r="F20" s="162">
        <v>7136.5</v>
      </c>
    </row>
    <row r="21" spans="1:6" ht="12.75">
      <c r="A21" s="159">
        <f t="shared" si="0"/>
        <v>7</v>
      </c>
      <c r="B21" s="160" t="s">
        <v>351</v>
      </c>
      <c r="C21" s="161" t="s">
        <v>331</v>
      </c>
      <c r="D21" s="162">
        <v>140</v>
      </c>
      <c r="E21" s="162">
        <v>140</v>
      </c>
      <c r="F21" s="162">
        <v>140</v>
      </c>
    </row>
    <row r="22" spans="1:6" ht="12.75">
      <c r="A22" s="159">
        <f t="shared" si="0"/>
        <v>8</v>
      </c>
      <c r="B22" s="160" t="s">
        <v>746</v>
      </c>
      <c r="C22" s="161" t="s">
        <v>332</v>
      </c>
      <c r="D22" s="162">
        <f>345.9-0.7</f>
        <v>345.2</v>
      </c>
      <c r="E22" s="162">
        <v>225.9</v>
      </c>
      <c r="F22" s="162">
        <v>225.9</v>
      </c>
    </row>
    <row r="23" spans="1:6" ht="12.75">
      <c r="A23" s="163">
        <f t="shared" si="0"/>
        <v>9</v>
      </c>
      <c r="B23" s="157" t="s">
        <v>658</v>
      </c>
      <c r="C23" s="156" t="s">
        <v>1056</v>
      </c>
      <c r="D23" s="158">
        <v>2111.5</v>
      </c>
      <c r="E23" s="158">
        <v>2133.6</v>
      </c>
      <c r="F23" s="158">
        <v>2133.6</v>
      </c>
    </row>
    <row r="24" spans="1:6" ht="12.75">
      <c r="A24" s="159">
        <f t="shared" si="0"/>
        <v>10</v>
      </c>
      <c r="B24" s="160" t="s">
        <v>1057</v>
      </c>
      <c r="C24" s="161" t="s">
        <v>1058</v>
      </c>
      <c r="D24" s="162">
        <v>2111.5</v>
      </c>
      <c r="E24" s="162">
        <v>2133.6</v>
      </c>
      <c r="F24" s="162">
        <v>2133.6</v>
      </c>
    </row>
    <row r="25" spans="1:6" ht="12.75">
      <c r="A25" s="163">
        <f t="shared" si="0"/>
        <v>11</v>
      </c>
      <c r="B25" s="157" t="s">
        <v>757</v>
      </c>
      <c r="C25" s="156" t="s">
        <v>200</v>
      </c>
      <c r="D25" s="158">
        <f>SUM(D26:D30)</f>
        <v>30463.1</v>
      </c>
      <c r="E25" s="158">
        <v>18229.1</v>
      </c>
      <c r="F25" s="158">
        <v>20228.6</v>
      </c>
    </row>
    <row r="26" spans="1:6" ht="12.75">
      <c r="A26" s="159">
        <f t="shared" si="0"/>
        <v>12</v>
      </c>
      <c r="B26" s="160" t="s">
        <v>201</v>
      </c>
      <c r="C26" s="161" t="s">
        <v>202</v>
      </c>
      <c r="D26" s="162">
        <v>3718.3</v>
      </c>
      <c r="E26" s="162">
        <v>3565.4</v>
      </c>
      <c r="F26" s="162">
        <v>3564.9</v>
      </c>
    </row>
    <row r="27" spans="1:6" ht="12.75">
      <c r="A27" s="159">
        <f t="shared" si="0"/>
        <v>13</v>
      </c>
      <c r="B27" s="160" t="s">
        <v>725</v>
      </c>
      <c r="C27" s="161" t="s">
        <v>726</v>
      </c>
      <c r="D27" s="162">
        <v>775.5</v>
      </c>
      <c r="E27" s="162">
        <v>0</v>
      </c>
      <c r="F27" s="162">
        <v>0</v>
      </c>
    </row>
    <row r="28" spans="1:6" ht="12.75">
      <c r="A28" s="159">
        <f t="shared" si="0"/>
        <v>14</v>
      </c>
      <c r="B28" s="160" t="s">
        <v>203</v>
      </c>
      <c r="C28" s="161" t="s">
        <v>204</v>
      </c>
      <c r="D28" s="162">
        <v>13226.8</v>
      </c>
      <c r="E28" s="162">
        <v>12012.7</v>
      </c>
      <c r="F28" s="162">
        <v>12012.7</v>
      </c>
    </row>
    <row r="29" spans="1:6" ht="12.75">
      <c r="A29" s="159">
        <f t="shared" si="0"/>
        <v>15</v>
      </c>
      <c r="B29" s="160" t="s">
        <v>518</v>
      </c>
      <c r="C29" s="161" t="s">
        <v>519</v>
      </c>
      <c r="D29" s="162">
        <v>5220.6</v>
      </c>
      <c r="E29" s="162">
        <v>0</v>
      </c>
      <c r="F29" s="162">
        <v>0</v>
      </c>
    </row>
    <row r="30" spans="1:6" ht="12.75">
      <c r="A30" s="159">
        <f t="shared" si="0"/>
        <v>16</v>
      </c>
      <c r="B30" s="160" t="s">
        <v>334</v>
      </c>
      <c r="C30" s="161" t="s">
        <v>330</v>
      </c>
      <c r="D30" s="162">
        <f>7057.9+464</f>
        <v>7521.9</v>
      </c>
      <c r="E30" s="162">
        <v>2651</v>
      </c>
      <c r="F30" s="162">
        <v>4651</v>
      </c>
    </row>
    <row r="31" spans="1:6" ht="12.75">
      <c r="A31" s="163">
        <f t="shared" si="0"/>
        <v>17</v>
      </c>
      <c r="B31" s="157" t="s">
        <v>1008</v>
      </c>
      <c r="C31" s="156" t="s">
        <v>205</v>
      </c>
      <c r="D31" s="158">
        <f>SUM(D32:D35)</f>
        <v>44037.1</v>
      </c>
      <c r="E31" s="158">
        <v>20712</v>
      </c>
      <c r="F31" s="158">
        <v>18885.6</v>
      </c>
    </row>
    <row r="32" spans="1:6" ht="12.75">
      <c r="A32" s="159">
        <f t="shared" si="0"/>
        <v>18</v>
      </c>
      <c r="B32" s="160" t="s">
        <v>335</v>
      </c>
      <c r="C32" s="161" t="s">
        <v>336</v>
      </c>
      <c r="D32" s="162">
        <v>2180</v>
      </c>
      <c r="E32" s="162">
        <v>2000</v>
      </c>
      <c r="F32" s="162">
        <v>0</v>
      </c>
    </row>
    <row r="33" spans="1:6" ht="12.75">
      <c r="A33" s="159">
        <f t="shared" si="0"/>
        <v>19</v>
      </c>
      <c r="B33" s="160" t="s">
        <v>206</v>
      </c>
      <c r="C33" s="161" t="s">
        <v>207</v>
      </c>
      <c r="D33" s="162">
        <f>11643+5499.8</f>
        <v>17142.8</v>
      </c>
      <c r="E33" s="162">
        <v>15348.3</v>
      </c>
      <c r="F33" s="162">
        <v>15521.9</v>
      </c>
    </row>
    <row r="34" spans="1:6" ht="12.75">
      <c r="A34" s="159">
        <f t="shared" si="0"/>
        <v>20</v>
      </c>
      <c r="B34" s="160" t="s">
        <v>883</v>
      </c>
      <c r="C34" s="161" t="s">
        <v>884</v>
      </c>
      <c r="D34" s="162">
        <v>1528</v>
      </c>
      <c r="E34" s="162">
        <v>136</v>
      </c>
      <c r="F34" s="162">
        <v>136</v>
      </c>
    </row>
    <row r="35" spans="1:6" ht="22.5">
      <c r="A35" s="159">
        <f t="shared" si="0"/>
        <v>21</v>
      </c>
      <c r="B35" s="160" t="s">
        <v>208</v>
      </c>
      <c r="C35" s="161" t="s">
        <v>209</v>
      </c>
      <c r="D35" s="162">
        <v>23186.3</v>
      </c>
      <c r="E35" s="162">
        <v>3227.7</v>
      </c>
      <c r="F35" s="162">
        <v>3227.7</v>
      </c>
    </row>
    <row r="36" spans="1:6" ht="12.75">
      <c r="A36" s="163">
        <f t="shared" si="0"/>
        <v>22</v>
      </c>
      <c r="B36" s="157" t="s">
        <v>1046</v>
      </c>
      <c r="C36" s="156" t="s">
        <v>210</v>
      </c>
      <c r="D36" s="158">
        <f>SUM(D37:D40)</f>
        <v>474375.6</v>
      </c>
      <c r="E36" s="158">
        <v>441000.1</v>
      </c>
      <c r="F36" s="158">
        <v>441000.1</v>
      </c>
    </row>
    <row r="37" spans="1:6" ht="12.75">
      <c r="A37" s="159">
        <f t="shared" si="0"/>
        <v>23</v>
      </c>
      <c r="B37" s="160" t="s">
        <v>211</v>
      </c>
      <c r="C37" s="161" t="s">
        <v>212</v>
      </c>
      <c r="D37" s="162">
        <f>124620.1+2000</f>
        <v>126620.1</v>
      </c>
      <c r="E37" s="162">
        <v>89940.9</v>
      </c>
      <c r="F37" s="162">
        <v>89940.9</v>
      </c>
    </row>
    <row r="38" spans="1:6" ht="12.75">
      <c r="A38" s="159">
        <f t="shared" si="0"/>
        <v>24</v>
      </c>
      <c r="B38" s="160" t="s">
        <v>213</v>
      </c>
      <c r="C38" s="161" t="s">
        <v>214</v>
      </c>
      <c r="D38" s="162">
        <f>324328.5+2500</f>
        <v>326828.5</v>
      </c>
      <c r="E38" s="162">
        <v>328161.9</v>
      </c>
      <c r="F38" s="162">
        <v>328161.9</v>
      </c>
    </row>
    <row r="39" spans="1:6" ht="12.75">
      <c r="A39" s="159">
        <f t="shared" si="0"/>
        <v>25</v>
      </c>
      <c r="B39" s="160" t="s">
        <v>215</v>
      </c>
      <c r="C39" s="161" t="s">
        <v>216</v>
      </c>
      <c r="D39" s="162">
        <v>4862.9</v>
      </c>
      <c r="E39" s="162">
        <v>4952.6</v>
      </c>
      <c r="F39" s="162">
        <v>4952.6</v>
      </c>
    </row>
    <row r="40" spans="1:6" ht="12.75">
      <c r="A40" s="159">
        <f t="shared" si="0"/>
        <v>26</v>
      </c>
      <c r="B40" s="160" t="s">
        <v>217</v>
      </c>
      <c r="C40" s="161" t="s">
        <v>218</v>
      </c>
      <c r="D40" s="162">
        <v>16064.1</v>
      </c>
      <c r="E40" s="162">
        <v>17944.7</v>
      </c>
      <c r="F40" s="162">
        <v>17944.7</v>
      </c>
    </row>
    <row r="41" spans="1:6" ht="12.75">
      <c r="A41" s="163">
        <f t="shared" si="0"/>
        <v>27</v>
      </c>
      <c r="B41" s="157" t="s">
        <v>219</v>
      </c>
      <c r="C41" s="156" t="s">
        <v>220</v>
      </c>
      <c r="D41" s="158">
        <f>D42+D43</f>
        <v>27313.5</v>
      </c>
      <c r="E41" s="158">
        <v>23411.4</v>
      </c>
      <c r="F41" s="158">
        <v>23411.4</v>
      </c>
    </row>
    <row r="42" spans="1:6" ht="12.75">
      <c r="A42" s="159">
        <f t="shared" si="0"/>
        <v>28</v>
      </c>
      <c r="B42" s="160" t="s">
        <v>221</v>
      </c>
      <c r="C42" s="161" t="s">
        <v>222</v>
      </c>
      <c r="D42" s="162">
        <v>25763.5</v>
      </c>
      <c r="E42" s="162">
        <v>22861.4</v>
      </c>
      <c r="F42" s="162">
        <v>22861.4</v>
      </c>
    </row>
    <row r="43" spans="1:6" ht="22.5">
      <c r="A43" s="159">
        <f t="shared" si="0"/>
        <v>29</v>
      </c>
      <c r="B43" s="160" t="s">
        <v>223</v>
      </c>
      <c r="C43" s="161" t="s">
        <v>224</v>
      </c>
      <c r="D43" s="162">
        <v>1550</v>
      </c>
      <c r="E43" s="162">
        <v>550</v>
      </c>
      <c r="F43" s="162">
        <v>550</v>
      </c>
    </row>
    <row r="44" spans="1:6" ht="12.75">
      <c r="A44" s="163">
        <f t="shared" si="0"/>
        <v>30</v>
      </c>
      <c r="B44" s="157" t="s">
        <v>87</v>
      </c>
      <c r="C44" s="156" t="s">
        <v>233</v>
      </c>
      <c r="D44" s="158">
        <f>SUM(D45:D49)</f>
        <v>123135.50000000001</v>
      </c>
      <c r="E44" s="158">
        <v>141379</v>
      </c>
      <c r="F44" s="158">
        <v>128890.4</v>
      </c>
    </row>
    <row r="45" spans="1:6" ht="12.75">
      <c r="A45" s="159">
        <f t="shared" si="0"/>
        <v>31</v>
      </c>
      <c r="B45" s="160" t="s">
        <v>234</v>
      </c>
      <c r="C45" s="161" t="s">
        <v>235</v>
      </c>
      <c r="D45" s="162">
        <v>763.9</v>
      </c>
      <c r="E45" s="162">
        <v>821.5</v>
      </c>
      <c r="F45" s="162">
        <v>879.1</v>
      </c>
    </row>
    <row r="46" spans="1:6" ht="12.75">
      <c r="A46" s="159">
        <f t="shared" si="0"/>
        <v>32</v>
      </c>
      <c r="B46" s="160" t="s">
        <v>236</v>
      </c>
      <c r="C46" s="161" t="s">
        <v>237</v>
      </c>
      <c r="D46" s="162">
        <v>5374.4</v>
      </c>
      <c r="E46" s="162">
        <v>5725.7</v>
      </c>
      <c r="F46" s="162">
        <v>5725.7</v>
      </c>
    </row>
    <row r="47" spans="1:6" ht="12.75">
      <c r="A47" s="159">
        <f t="shared" si="0"/>
        <v>33</v>
      </c>
      <c r="B47" s="160" t="s">
        <v>238</v>
      </c>
      <c r="C47" s="161" t="s">
        <v>239</v>
      </c>
      <c r="D47" s="162">
        <f>107257-100-13.4-517.8-245.7-1.6</f>
        <v>106378.5</v>
      </c>
      <c r="E47" s="162">
        <v>123207.5</v>
      </c>
      <c r="F47" s="162">
        <v>110661.3</v>
      </c>
    </row>
    <row r="48" spans="1:6" ht="12.75">
      <c r="A48" s="159">
        <f t="shared" si="0"/>
        <v>34</v>
      </c>
      <c r="B48" s="160" t="s">
        <v>240</v>
      </c>
      <c r="C48" s="161" t="s">
        <v>241</v>
      </c>
      <c r="D48" s="162">
        <f>3770.6+70</f>
        <v>3840.6</v>
      </c>
      <c r="E48" s="162">
        <v>4520.5</v>
      </c>
      <c r="F48" s="162">
        <v>4520.5</v>
      </c>
    </row>
    <row r="49" spans="1:6" ht="12.75">
      <c r="A49" s="159">
        <f t="shared" si="0"/>
        <v>35</v>
      </c>
      <c r="B49" s="160" t="s">
        <v>352</v>
      </c>
      <c r="C49" s="161" t="s">
        <v>353</v>
      </c>
      <c r="D49" s="162">
        <v>6778.1</v>
      </c>
      <c r="E49" s="162">
        <v>7103.8</v>
      </c>
      <c r="F49" s="162">
        <v>7103.8</v>
      </c>
    </row>
    <row r="50" spans="1:6" ht="12.75">
      <c r="A50" s="163">
        <f t="shared" si="0"/>
        <v>36</v>
      </c>
      <c r="B50" s="157" t="s">
        <v>354</v>
      </c>
      <c r="C50" s="156" t="s">
        <v>355</v>
      </c>
      <c r="D50" s="158">
        <f>D51+D52</f>
        <v>4591.099999999999</v>
      </c>
      <c r="E50" s="158">
        <v>4210.6</v>
      </c>
      <c r="F50" s="158">
        <v>4210.6</v>
      </c>
    </row>
    <row r="51" spans="1:6" ht="12.75">
      <c r="A51" s="159">
        <f t="shared" si="0"/>
        <v>37</v>
      </c>
      <c r="B51" s="160" t="s">
        <v>556</v>
      </c>
      <c r="C51" s="161" t="s">
        <v>557</v>
      </c>
      <c r="D51" s="162">
        <v>80.4</v>
      </c>
      <c r="E51" s="162">
        <v>0</v>
      </c>
      <c r="F51" s="162">
        <v>0</v>
      </c>
    </row>
    <row r="52" spans="1:6" ht="12.75">
      <c r="A52" s="159">
        <f t="shared" si="0"/>
        <v>38</v>
      </c>
      <c r="B52" s="160" t="s">
        <v>356</v>
      </c>
      <c r="C52" s="161" t="s">
        <v>357</v>
      </c>
      <c r="D52" s="162">
        <v>4510.7</v>
      </c>
      <c r="E52" s="162">
        <v>4210.6</v>
      </c>
      <c r="F52" s="162">
        <v>4210.6</v>
      </c>
    </row>
    <row r="53" spans="1:6" ht="21.75">
      <c r="A53" s="163">
        <f t="shared" si="0"/>
        <v>39</v>
      </c>
      <c r="B53" s="157" t="s">
        <v>358</v>
      </c>
      <c r="C53" s="156" t="s">
        <v>879</v>
      </c>
      <c r="D53" s="158">
        <f>D54</f>
        <v>83.6</v>
      </c>
      <c r="E53" s="158">
        <v>250</v>
      </c>
      <c r="F53" s="158">
        <v>250</v>
      </c>
    </row>
    <row r="54" spans="1:6" ht="22.5">
      <c r="A54" s="159">
        <f t="shared" si="0"/>
        <v>40</v>
      </c>
      <c r="B54" s="160" t="s">
        <v>880</v>
      </c>
      <c r="C54" s="161" t="s">
        <v>881</v>
      </c>
      <c r="D54" s="162">
        <v>83.6</v>
      </c>
      <c r="E54" s="162">
        <v>250</v>
      </c>
      <c r="F54" s="162">
        <v>250</v>
      </c>
    </row>
    <row r="55" spans="1:6" ht="32.25">
      <c r="A55" s="163">
        <f t="shared" si="0"/>
        <v>41</v>
      </c>
      <c r="B55" s="157" t="s">
        <v>670</v>
      </c>
      <c r="C55" s="156" t="s">
        <v>882</v>
      </c>
      <c r="D55" s="158">
        <f>D56+D57</f>
        <v>99123</v>
      </c>
      <c r="E55" s="158">
        <v>80943.5</v>
      </c>
      <c r="F55" s="158">
        <v>80943.5</v>
      </c>
    </row>
    <row r="56" spans="1:6" ht="33.75">
      <c r="A56" s="159">
        <f t="shared" si="0"/>
        <v>42</v>
      </c>
      <c r="B56" s="160" t="s">
        <v>49</v>
      </c>
      <c r="C56" s="161" t="s">
        <v>50</v>
      </c>
      <c r="D56" s="162">
        <v>55727.3</v>
      </c>
      <c r="E56" s="162">
        <v>52073</v>
      </c>
      <c r="F56" s="162">
        <v>52073</v>
      </c>
    </row>
    <row r="57" spans="1:6" ht="22.5">
      <c r="A57" s="159">
        <f t="shared" si="0"/>
        <v>43</v>
      </c>
      <c r="B57" s="160" t="s">
        <v>51</v>
      </c>
      <c r="C57" s="161" t="s">
        <v>52</v>
      </c>
      <c r="D57" s="162">
        <v>43395.7</v>
      </c>
      <c r="E57" s="162">
        <v>28870.5</v>
      </c>
      <c r="F57" s="162">
        <v>28870.5</v>
      </c>
    </row>
    <row r="58" spans="1:6" ht="13.5">
      <c r="A58" s="163">
        <f t="shared" si="0"/>
        <v>44</v>
      </c>
      <c r="B58" s="164" t="s">
        <v>727</v>
      </c>
      <c r="C58" s="128"/>
      <c r="D58" s="129"/>
      <c r="E58" s="129">
        <v>9046.3</v>
      </c>
      <c r="F58" s="129">
        <v>18617.4</v>
      </c>
    </row>
    <row r="59" spans="1:6" ht="12.75" customHeight="1">
      <c r="A59" s="163">
        <f t="shared" si="0"/>
        <v>45</v>
      </c>
      <c r="B59" s="136" t="s">
        <v>728</v>
      </c>
      <c r="C59" s="135"/>
      <c r="D59" s="137">
        <f>D58+D55+D53+D50+D44+D41+D36+D31+D25+D23+D15</f>
        <v>851399.5</v>
      </c>
      <c r="E59" s="137">
        <f>E58+E55+E53+E50+E44+E41+E36+E31+E25+E23+E15</f>
        <v>785281.2999999999</v>
      </c>
      <c r="F59" s="137">
        <f>F58+F55+F53+F50+F44+F41+F36+F31+F25+F23+F15</f>
        <v>784320.0999999999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>
      <c r="B69" s="165"/>
    </row>
  </sheetData>
  <sheetProtection/>
  <mergeCells count="13">
    <mergeCell ref="A6:F6"/>
    <mergeCell ref="A7:F7"/>
    <mergeCell ref="A1:F1"/>
    <mergeCell ref="A2:F2"/>
    <mergeCell ref="A3:F3"/>
    <mergeCell ref="A5:F5"/>
    <mergeCell ref="A10:F10"/>
    <mergeCell ref="A12:A13"/>
    <mergeCell ref="B12:B13"/>
    <mergeCell ref="C12:C13"/>
    <mergeCell ref="D12:D13"/>
    <mergeCell ref="E12:E13"/>
    <mergeCell ref="F12:F1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880"/>
  <sheetViews>
    <sheetView zoomScalePageLayoutView="0" workbookViewId="0" topLeftCell="A550">
      <selection activeCell="B555" sqref="B555:G557"/>
    </sheetView>
  </sheetViews>
  <sheetFormatPr defaultColWidth="9.00390625" defaultRowHeight="12.75"/>
  <cols>
    <col min="1" max="1" width="5.75390625" style="10" customWidth="1"/>
    <col min="2" max="2" width="40.75390625" style="10" customWidth="1"/>
    <col min="3" max="3" width="8.875" style="10" customWidth="1"/>
    <col min="4" max="6" width="10.75390625" style="10" customWidth="1"/>
    <col min="7" max="7" width="13.00390625" style="10" customWidth="1"/>
    <col min="8" max="8" width="8.875" style="10" customWidth="1"/>
    <col min="9" max="16384" width="9.125" style="10" customWidth="1"/>
  </cols>
  <sheetData>
    <row r="1" spans="1:7" ht="12.75">
      <c r="A1" s="275" t="s">
        <v>530</v>
      </c>
      <c r="B1" s="275"/>
      <c r="C1" s="275"/>
      <c r="D1" s="275"/>
      <c r="E1" s="275"/>
      <c r="F1" s="275"/>
      <c r="G1" s="275"/>
    </row>
    <row r="2" spans="1:7" ht="12.75">
      <c r="A2" s="275" t="s">
        <v>0</v>
      </c>
      <c r="B2" s="275"/>
      <c r="C2" s="275"/>
      <c r="D2" s="275"/>
      <c r="E2" s="275"/>
      <c r="F2" s="275"/>
      <c r="G2" s="275"/>
    </row>
    <row r="3" spans="1:7" ht="12.75">
      <c r="A3" s="318" t="s">
        <v>151</v>
      </c>
      <c r="B3" s="318"/>
      <c r="C3" s="318"/>
      <c r="D3" s="318"/>
      <c r="E3" s="318"/>
      <c r="F3" s="318"/>
      <c r="G3" s="318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275" t="s">
        <v>227</v>
      </c>
      <c r="B5" s="275"/>
      <c r="C5" s="275"/>
      <c r="D5" s="275"/>
      <c r="E5" s="275"/>
      <c r="F5" s="275"/>
      <c r="G5" s="275"/>
    </row>
    <row r="6" spans="1:7" ht="12.75">
      <c r="A6" s="275" t="s">
        <v>0</v>
      </c>
      <c r="B6" s="275"/>
      <c r="C6" s="275"/>
      <c r="D6" s="275"/>
      <c r="E6" s="275"/>
      <c r="F6" s="275"/>
      <c r="G6" s="275"/>
    </row>
    <row r="7" spans="1:9" ht="12.75">
      <c r="A7" s="318" t="s">
        <v>558</v>
      </c>
      <c r="B7" s="318"/>
      <c r="C7" s="318"/>
      <c r="D7" s="318"/>
      <c r="E7" s="318"/>
      <c r="F7" s="318"/>
      <c r="G7" s="318"/>
      <c r="H7" s="4"/>
      <c r="I7" s="4"/>
    </row>
    <row r="8" spans="5:7" ht="12.75">
      <c r="E8" s="18"/>
      <c r="F8" s="18"/>
      <c r="G8" s="18"/>
    </row>
    <row r="9" ht="19.5" customHeight="1"/>
    <row r="10" spans="1:7" ht="14.25">
      <c r="A10" s="312" t="s">
        <v>730</v>
      </c>
      <c r="B10" s="312"/>
      <c r="C10" s="312"/>
      <c r="D10" s="312"/>
      <c r="E10" s="312"/>
      <c r="F10" s="312"/>
      <c r="G10" s="312"/>
    </row>
    <row r="11" spans="1:3" ht="12.75">
      <c r="A11" s="18"/>
      <c r="B11" s="18"/>
      <c r="C11" s="18"/>
    </row>
    <row r="12" spans="1:7" ht="15" customHeight="1">
      <c r="A12" s="18"/>
      <c r="B12" s="18"/>
      <c r="C12" s="18"/>
      <c r="G12" s="4" t="s">
        <v>534</v>
      </c>
    </row>
    <row r="13" spans="1:7" ht="13.5" customHeight="1">
      <c r="A13" s="313" t="s">
        <v>1063</v>
      </c>
      <c r="B13" s="313" t="s">
        <v>54</v>
      </c>
      <c r="C13" s="315" t="s">
        <v>53</v>
      </c>
      <c r="D13" s="317" t="s">
        <v>718</v>
      </c>
      <c r="E13" s="317" t="s">
        <v>55</v>
      </c>
      <c r="F13" s="317" t="s">
        <v>56</v>
      </c>
      <c r="G13" s="315" t="s">
        <v>600</v>
      </c>
    </row>
    <row r="14" spans="1:8" ht="41.25" customHeight="1">
      <c r="A14" s="314"/>
      <c r="B14" s="314"/>
      <c r="C14" s="316"/>
      <c r="D14" s="317"/>
      <c r="E14" s="317"/>
      <c r="F14" s="317"/>
      <c r="G14" s="316"/>
      <c r="H14" s="127"/>
    </row>
    <row r="15" spans="1:8" ht="12.75">
      <c r="A15" s="70" t="s">
        <v>57</v>
      </c>
      <c r="B15" s="70" t="s">
        <v>274</v>
      </c>
      <c r="C15" s="70" t="s">
        <v>58</v>
      </c>
      <c r="D15" s="70" t="s">
        <v>59</v>
      </c>
      <c r="E15" s="70" t="s">
        <v>60</v>
      </c>
      <c r="F15" s="70" t="s">
        <v>61</v>
      </c>
      <c r="G15" s="70" t="s">
        <v>333</v>
      </c>
      <c r="H15" s="127"/>
    </row>
    <row r="16" spans="1:7" ht="12.75">
      <c r="A16" s="166" t="s">
        <v>57</v>
      </c>
      <c r="B16" s="167" t="s">
        <v>184</v>
      </c>
      <c r="C16" s="166" t="s">
        <v>885</v>
      </c>
      <c r="D16" s="166"/>
      <c r="E16" s="166"/>
      <c r="F16" s="166"/>
      <c r="G16" s="168">
        <v>3306.7</v>
      </c>
    </row>
    <row r="17" spans="1:7" ht="12.75">
      <c r="A17" s="169">
        <f>A16+1</f>
        <v>2</v>
      </c>
      <c r="B17" s="170" t="s">
        <v>731</v>
      </c>
      <c r="C17" s="171" t="s">
        <v>885</v>
      </c>
      <c r="D17" s="171" t="s">
        <v>343</v>
      </c>
      <c r="E17" s="171"/>
      <c r="F17" s="171"/>
      <c r="G17" s="172">
        <v>3306.7</v>
      </c>
    </row>
    <row r="18" spans="1:7" ht="33.75">
      <c r="A18" s="169">
        <f aca="true" t="shared" si="0" ref="A18:A81">A17+1</f>
        <v>3</v>
      </c>
      <c r="B18" s="170" t="s">
        <v>344</v>
      </c>
      <c r="C18" s="171" t="s">
        <v>885</v>
      </c>
      <c r="D18" s="171" t="s">
        <v>345</v>
      </c>
      <c r="E18" s="171"/>
      <c r="F18" s="171"/>
      <c r="G18" s="172">
        <v>943.2</v>
      </c>
    </row>
    <row r="19" spans="1:7" ht="22.5">
      <c r="A19" s="169">
        <f t="shared" si="0"/>
        <v>4</v>
      </c>
      <c r="B19" s="170" t="s">
        <v>732</v>
      </c>
      <c r="C19" s="171" t="s">
        <v>885</v>
      </c>
      <c r="D19" s="171" t="s">
        <v>345</v>
      </c>
      <c r="E19" s="171" t="s">
        <v>733</v>
      </c>
      <c r="F19" s="171"/>
      <c r="G19" s="172">
        <v>943.2</v>
      </c>
    </row>
    <row r="20" spans="1:7" ht="22.5">
      <c r="A20" s="169">
        <f t="shared" si="0"/>
        <v>5</v>
      </c>
      <c r="B20" s="170" t="s">
        <v>734</v>
      </c>
      <c r="C20" s="171" t="s">
        <v>885</v>
      </c>
      <c r="D20" s="171" t="s">
        <v>345</v>
      </c>
      <c r="E20" s="171" t="s">
        <v>735</v>
      </c>
      <c r="F20" s="171"/>
      <c r="G20" s="172">
        <v>943.2</v>
      </c>
    </row>
    <row r="21" spans="1:7" ht="33.75">
      <c r="A21" s="169">
        <f t="shared" si="0"/>
        <v>6</v>
      </c>
      <c r="B21" s="170" t="s">
        <v>736</v>
      </c>
      <c r="C21" s="171" t="s">
        <v>885</v>
      </c>
      <c r="D21" s="171" t="s">
        <v>345</v>
      </c>
      <c r="E21" s="171" t="s">
        <v>737</v>
      </c>
      <c r="F21" s="171"/>
      <c r="G21" s="172">
        <v>943.2</v>
      </c>
    </row>
    <row r="22" spans="1:7" ht="56.25">
      <c r="A22" s="169">
        <f t="shared" si="0"/>
        <v>7</v>
      </c>
      <c r="B22" s="170" t="s">
        <v>738</v>
      </c>
      <c r="C22" s="171" t="s">
        <v>885</v>
      </c>
      <c r="D22" s="171" t="s">
        <v>345</v>
      </c>
      <c r="E22" s="171" t="s">
        <v>737</v>
      </c>
      <c r="F22" s="171" t="s">
        <v>739</v>
      </c>
      <c r="G22" s="172">
        <v>943.2</v>
      </c>
    </row>
    <row r="23" spans="1:7" ht="22.5">
      <c r="A23" s="169">
        <f t="shared" si="0"/>
        <v>8</v>
      </c>
      <c r="B23" s="170" t="s">
        <v>916</v>
      </c>
      <c r="C23" s="171" t="s">
        <v>885</v>
      </c>
      <c r="D23" s="171" t="s">
        <v>345</v>
      </c>
      <c r="E23" s="171" t="s">
        <v>737</v>
      </c>
      <c r="F23" s="171" t="s">
        <v>303</v>
      </c>
      <c r="G23" s="172">
        <v>943.2</v>
      </c>
    </row>
    <row r="24" spans="1:7" ht="45">
      <c r="A24" s="169">
        <f t="shared" si="0"/>
        <v>9</v>
      </c>
      <c r="B24" s="170" t="s">
        <v>346</v>
      </c>
      <c r="C24" s="171" t="s">
        <v>885</v>
      </c>
      <c r="D24" s="171" t="s">
        <v>347</v>
      </c>
      <c r="E24" s="171"/>
      <c r="F24" s="171"/>
      <c r="G24" s="172">
        <v>1448.5</v>
      </c>
    </row>
    <row r="25" spans="1:7" ht="22.5">
      <c r="A25" s="169">
        <f t="shared" si="0"/>
        <v>10</v>
      </c>
      <c r="B25" s="170" t="s">
        <v>732</v>
      </c>
      <c r="C25" s="171" t="s">
        <v>885</v>
      </c>
      <c r="D25" s="171" t="s">
        <v>347</v>
      </c>
      <c r="E25" s="171" t="s">
        <v>733</v>
      </c>
      <c r="F25" s="171"/>
      <c r="G25" s="172">
        <v>1448.5</v>
      </c>
    </row>
    <row r="26" spans="1:7" ht="22.5">
      <c r="A26" s="169">
        <f t="shared" si="0"/>
        <v>11</v>
      </c>
      <c r="B26" s="170" t="s">
        <v>734</v>
      </c>
      <c r="C26" s="171" t="s">
        <v>885</v>
      </c>
      <c r="D26" s="171" t="s">
        <v>347</v>
      </c>
      <c r="E26" s="171" t="s">
        <v>735</v>
      </c>
      <c r="F26" s="171"/>
      <c r="G26" s="172">
        <v>1448.5</v>
      </c>
    </row>
    <row r="27" spans="1:7" ht="33.75">
      <c r="A27" s="169">
        <f t="shared" si="0"/>
        <v>12</v>
      </c>
      <c r="B27" s="170" t="s">
        <v>917</v>
      </c>
      <c r="C27" s="171" t="s">
        <v>885</v>
      </c>
      <c r="D27" s="171" t="s">
        <v>347</v>
      </c>
      <c r="E27" s="171" t="s">
        <v>918</v>
      </c>
      <c r="F27" s="171"/>
      <c r="G27" s="172">
        <v>1448.5</v>
      </c>
    </row>
    <row r="28" spans="1:7" ht="56.25">
      <c r="A28" s="169">
        <f t="shared" si="0"/>
        <v>13</v>
      </c>
      <c r="B28" s="170" t="s">
        <v>738</v>
      </c>
      <c r="C28" s="171" t="s">
        <v>885</v>
      </c>
      <c r="D28" s="171" t="s">
        <v>347</v>
      </c>
      <c r="E28" s="171" t="s">
        <v>918</v>
      </c>
      <c r="F28" s="171" t="s">
        <v>739</v>
      </c>
      <c r="G28" s="172">
        <v>853</v>
      </c>
    </row>
    <row r="29" spans="1:7" ht="22.5">
      <c r="A29" s="169">
        <f t="shared" si="0"/>
        <v>14</v>
      </c>
      <c r="B29" s="170" t="s">
        <v>916</v>
      </c>
      <c r="C29" s="171" t="s">
        <v>885</v>
      </c>
      <c r="D29" s="171" t="s">
        <v>347</v>
      </c>
      <c r="E29" s="171" t="s">
        <v>918</v>
      </c>
      <c r="F29" s="171" t="s">
        <v>303</v>
      </c>
      <c r="G29" s="172">
        <v>853</v>
      </c>
    </row>
    <row r="30" spans="1:7" ht="22.5">
      <c r="A30" s="169">
        <f t="shared" si="0"/>
        <v>15</v>
      </c>
      <c r="B30" s="170" t="s">
        <v>919</v>
      </c>
      <c r="C30" s="171" t="s">
        <v>885</v>
      </c>
      <c r="D30" s="171" t="s">
        <v>347</v>
      </c>
      <c r="E30" s="171" t="s">
        <v>918</v>
      </c>
      <c r="F30" s="171" t="s">
        <v>920</v>
      </c>
      <c r="G30" s="172">
        <v>595.5</v>
      </c>
    </row>
    <row r="31" spans="1:7" ht="22.5">
      <c r="A31" s="169">
        <f t="shared" si="0"/>
        <v>16</v>
      </c>
      <c r="B31" s="170" t="s">
        <v>438</v>
      </c>
      <c r="C31" s="171" t="s">
        <v>885</v>
      </c>
      <c r="D31" s="171" t="s">
        <v>347</v>
      </c>
      <c r="E31" s="171" t="s">
        <v>918</v>
      </c>
      <c r="F31" s="171" t="s">
        <v>921</v>
      </c>
      <c r="G31" s="172">
        <v>595.5</v>
      </c>
    </row>
    <row r="32" spans="1:7" ht="33.75">
      <c r="A32" s="169">
        <f t="shared" si="0"/>
        <v>17</v>
      </c>
      <c r="B32" s="170" t="s">
        <v>349</v>
      </c>
      <c r="C32" s="171" t="s">
        <v>885</v>
      </c>
      <c r="D32" s="171" t="s">
        <v>350</v>
      </c>
      <c r="E32" s="171"/>
      <c r="F32" s="171"/>
      <c r="G32" s="172">
        <v>915</v>
      </c>
    </row>
    <row r="33" spans="1:7" ht="22.5">
      <c r="A33" s="169">
        <f t="shared" si="0"/>
        <v>18</v>
      </c>
      <c r="B33" s="170" t="s">
        <v>732</v>
      </c>
      <c r="C33" s="171" t="s">
        <v>885</v>
      </c>
      <c r="D33" s="171" t="s">
        <v>350</v>
      </c>
      <c r="E33" s="171" t="s">
        <v>733</v>
      </c>
      <c r="F33" s="171"/>
      <c r="G33" s="172">
        <v>915</v>
      </c>
    </row>
    <row r="34" spans="1:7" ht="22.5">
      <c r="A34" s="169">
        <f t="shared" si="0"/>
        <v>19</v>
      </c>
      <c r="B34" s="170" t="s">
        <v>734</v>
      </c>
      <c r="C34" s="171" t="s">
        <v>885</v>
      </c>
      <c r="D34" s="171" t="s">
        <v>350</v>
      </c>
      <c r="E34" s="171" t="s">
        <v>735</v>
      </c>
      <c r="F34" s="171"/>
      <c r="G34" s="172">
        <v>915</v>
      </c>
    </row>
    <row r="35" spans="1:7" ht="45">
      <c r="A35" s="169">
        <f t="shared" si="0"/>
        <v>20</v>
      </c>
      <c r="B35" s="170" t="s">
        <v>922</v>
      </c>
      <c r="C35" s="171" t="s">
        <v>885</v>
      </c>
      <c r="D35" s="171" t="s">
        <v>350</v>
      </c>
      <c r="E35" s="171" t="s">
        <v>923</v>
      </c>
      <c r="F35" s="171"/>
      <c r="G35" s="172">
        <v>346</v>
      </c>
    </row>
    <row r="36" spans="1:7" ht="56.25">
      <c r="A36" s="169">
        <f t="shared" si="0"/>
        <v>21</v>
      </c>
      <c r="B36" s="170" t="s">
        <v>738</v>
      </c>
      <c r="C36" s="171" t="s">
        <v>885</v>
      </c>
      <c r="D36" s="171" t="s">
        <v>350</v>
      </c>
      <c r="E36" s="171" t="s">
        <v>923</v>
      </c>
      <c r="F36" s="171" t="s">
        <v>739</v>
      </c>
      <c r="G36" s="172">
        <v>345.3</v>
      </c>
    </row>
    <row r="37" spans="1:7" ht="22.5">
      <c r="A37" s="169">
        <f t="shared" si="0"/>
        <v>22</v>
      </c>
      <c r="B37" s="170" t="s">
        <v>916</v>
      </c>
      <c r="C37" s="171" t="s">
        <v>885</v>
      </c>
      <c r="D37" s="171" t="s">
        <v>350</v>
      </c>
      <c r="E37" s="171" t="s">
        <v>923</v>
      </c>
      <c r="F37" s="171" t="s">
        <v>303</v>
      </c>
      <c r="G37" s="172">
        <v>345.3</v>
      </c>
    </row>
    <row r="38" spans="1:7" ht="22.5">
      <c r="A38" s="169">
        <f t="shared" si="0"/>
        <v>23</v>
      </c>
      <c r="B38" s="170" t="s">
        <v>919</v>
      </c>
      <c r="C38" s="171" t="s">
        <v>885</v>
      </c>
      <c r="D38" s="171" t="s">
        <v>350</v>
      </c>
      <c r="E38" s="171" t="s">
        <v>923</v>
      </c>
      <c r="F38" s="171" t="s">
        <v>920</v>
      </c>
      <c r="G38" s="172">
        <v>0.7</v>
      </c>
    </row>
    <row r="39" spans="1:7" ht="22.5">
      <c r="A39" s="169">
        <f t="shared" si="0"/>
        <v>24</v>
      </c>
      <c r="B39" s="170" t="s">
        <v>438</v>
      </c>
      <c r="C39" s="171" t="s">
        <v>885</v>
      </c>
      <c r="D39" s="171" t="s">
        <v>350</v>
      </c>
      <c r="E39" s="171" t="s">
        <v>923</v>
      </c>
      <c r="F39" s="171" t="s">
        <v>921</v>
      </c>
      <c r="G39" s="172">
        <v>0.7</v>
      </c>
    </row>
    <row r="40" spans="1:7" ht="33.75">
      <c r="A40" s="169">
        <f t="shared" si="0"/>
        <v>25</v>
      </c>
      <c r="B40" s="170" t="s">
        <v>924</v>
      </c>
      <c r="C40" s="171" t="s">
        <v>885</v>
      </c>
      <c r="D40" s="171" t="s">
        <v>350</v>
      </c>
      <c r="E40" s="171" t="s">
        <v>925</v>
      </c>
      <c r="F40" s="171"/>
      <c r="G40" s="172">
        <v>569</v>
      </c>
    </row>
    <row r="41" spans="1:7" ht="56.25">
      <c r="A41" s="169">
        <f t="shared" si="0"/>
        <v>26</v>
      </c>
      <c r="B41" s="170" t="s">
        <v>738</v>
      </c>
      <c r="C41" s="171" t="s">
        <v>885</v>
      </c>
      <c r="D41" s="171" t="s">
        <v>350</v>
      </c>
      <c r="E41" s="171" t="s">
        <v>925</v>
      </c>
      <c r="F41" s="171" t="s">
        <v>739</v>
      </c>
      <c r="G41" s="172">
        <v>569</v>
      </c>
    </row>
    <row r="42" spans="1:7" ht="22.5">
      <c r="A42" s="169">
        <f t="shared" si="0"/>
        <v>27</v>
      </c>
      <c r="B42" s="170" t="s">
        <v>916</v>
      </c>
      <c r="C42" s="171" t="s">
        <v>885</v>
      </c>
      <c r="D42" s="171" t="s">
        <v>350</v>
      </c>
      <c r="E42" s="171" t="s">
        <v>925</v>
      </c>
      <c r="F42" s="171" t="s">
        <v>303</v>
      </c>
      <c r="G42" s="172">
        <v>569</v>
      </c>
    </row>
    <row r="43" spans="1:7" ht="12.75">
      <c r="A43" s="173">
        <f t="shared" si="0"/>
        <v>28</v>
      </c>
      <c r="B43" s="167" t="s">
        <v>539</v>
      </c>
      <c r="C43" s="166" t="s">
        <v>886</v>
      </c>
      <c r="D43" s="166"/>
      <c r="E43" s="166"/>
      <c r="F43" s="166"/>
      <c r="G43" s="168">
        <f>138976.4-0.7+464+5499.8</f>
        <v>144939.49999999997</v>
      </c>
    </row>
    <row r="44" spans="1:7" ht="12.75">
      <c r="A44" s="169">
        <f t="shared" si="0"/>
        <v>29</v>
      </c>
      <c r="B44" s="170" t="s">
        <v>731</v>
      </c>
      <c r="C44" s="171" t="s">
        <v>886</v>
      </c>
      <c r="D44" s="171" t="s">
        <v>343</v>
      </c>
      <c r="E44" s="171"/>
      <c r="F44" s="171"/>
      <c r="G44" s="172">
        <f>36103.4-0.7</f>
        <v>36102.700000000004</v>
      </c>
    </row>
    <row r="45" spans="1:7" ht="45">
      <c r="A45" s="169">
        <f t="shared" si="0"/>
        <v>30</v>
      </c>
      <c r="B45" s="170" t="s">
        <v>722</v>
      </c>
      <c r="C45" s="171" t="s">
        <v>886</v>
      </c>
      <c r="D45" s="171" t="s">
        <v>348</v>
      </c>
      <c r="E45" s="171"/>
      <c r="F45" s="171"/>
      <c r="G45" s="172">
        <v>35691</v>
      </c>
    </row>
    <row r="46" spans="1:7" ht="33.75">
      <c r="A46" s="169">
        <f t="shared" si="0"/>
        <v>31</v>
      </c>
      <c r="B46" s="170" t="s">
        <v>1015</v>
      </c>
      <c r="C46" s="171" t="s">
        <v>886</v>
      </c>
      <c r="D46" s="171" t="s">
        <v>348</v>
      </c>
      <c r="E46" s="171" t="s">
        <v>1016</v>
      </c>
      <c r="F46" s="171"/>
      <c r="G46" s="172">
        <v>68</v>
      </c>
    </row>
    <row r="47" spans="1:7" ht="22.5">
      <c r="A47" s="169">
        <f t="shared" si="0"/>
        <v>32</v>
      </c>
      <c r="B47" s="170" t="s">
        <v>1035</v>
      </c>
      <c r="C47" s="171" t="s">
        <v>886</v>
      </c>
      <c r="D47" s="171" t="s">
        <v>348</v>
      </c>
      <c r="E47" s="171" t="s">
        <v>1036</v>
      </c>
      <c r="F47" s="171"/>
      <c r="G47" s="172">
        <v>68</v>
      </c>
    </row>
    <row r="48" spans="1:7" ht="90">
      <c r="A48" s="169">
        <f t="shared" si="0"/>
        <v>33</v>
      </c>
      <c r="B48" s="174" t="s">
        <v>559</v>
      </c>
      <c r="C48" s="171" t="s">
        <v>886</v>
      </c>
      <c r="D48" s="171" t="s">
        <v>348</v>
      </c>
      <c r="E48" s="171" t="s">
        <v>560</v>
      </c>
      <c r="F48" s="171"/>
      <c r="G48" s="172">
        <v>68</v>
      </c>
    </row>
    <row r="49" spans="1:7" ht="22.5">
      <c r="A49" s="169">
        <f t="shared" si="0"/>
        <v>34</v>
      </c>
      <c r="B49" s="170" t="s">
        <v>919</v>
      </c>
      <c r="C49" s="171" t="s">
        <v>886</v>
      </c>
      <c r="D49" s="171" t="s">
        <v>348</v>
      </c>
      <c r="E49" s="171" t="s">
        <v>560</v>
      </c>
      <c r="F49" s="171" t="s">
        <v>920</v>
      </c>
      <c r="G49" s="172">
        <v>68</v>
      </c>
    </row>
    <row r="50" spans="1:7" ht="22.5">
      <c r="A50" s="169">
        <f t="shared" si="0"/>
        <v>35</v>
      </c>
      <c r="B50" s="170" t="s">
        <v>438</v>
      </c>
      <c r="C50" s="171" t="s">
        <v>886</v>
      </c>
      <c r="D50" s="171" t="s">
        <v>348</v>
      </c>
      <c r="E50" s="171" t="s">
        <v>560</v>
      </c>
      <c r="F50" s="171" t="s">
        <v>921</v>
      </c>
      <c r="G50" s="172">
        <v>68</v>
      </c>
    </row>
    <row r="51" spans="1:7" ht="33.75">
      <c r="A51" s="169">
        <f t="shared" si="0"/>
        <v>36</v>
      </c>
      <c r="B51" s="170" t="s">
        <v>926</v>
      </c>
      <c r="C51" s="171" t="s">
        <v>886</v>
      </c>
      <c r="D51" s="171" t="s">
        <v>348</v>
      </c>
      <c r="E51" s="171" t="s">
        <v>927</v>
      </c>
      <c r="F51" s="171"/>
      <c r="G51" s="172">
        <v>11</v>
      </c>
    </row>
    <row r="52" spans="1:7" ht="33.75">
      <c r="A52" s="169">
        <f t="shared" si="0"/>
        <v>37</v>
      </c>
      <c r="B52" s="170" t="s">
        <v>928</v>
      </c>
      <c r="C52" s="171" t="s">
        <v>886</v>
      </c>
      <c r="D52" s="171" t="s">
        <v>348</v>
      </c>
      <c r="E52" s="171" t="s">
        <v>929</v>
      </c>
      <c r="F52" s="171"/>
      <c r="G52" s="172">
        <v>1</v>
      </c>
    </row>
    <row r="53" spans="1:7" ht="78.75">
      <c r="A53" s="169">
        <f t="shared" si="0"/>
        <v>38</v>
      </c>
      <c r="B53" s="174" t="s">
        <v>930</v>
      </c>
      <c r="C53" s="171" t="s">
        <v>886</v>
      </c>
      <c r="D53" s="171" t="s">
        <v>348</v>
      </c>
      <c r="E53" s="171" t="s">
        <v>931</v>
      </c>
      <c r="F53" s="171"/>
      <c r="G53" s="172">
        <v>1</v>
      </c>
    </row>
    <row r="54" spans="1:7" ht="22.5">
      <c r="A54" s="169">
        <f t="shared" si="0"/>
        <v>39</v>
      </c>
      <c r="B54" s="170" t="s">
        <v>919</v>
      </c>
      <c r="C54" s="171" t="s">
        <v>886</v>
      </c>
      <c r="D54" s="171" t="s">
        <v>348</v>
      </c>
      <c r="E54" s="171" t="s">
        <v>931</v>
      </c>
      <c r="F54" s="171" t="s">
        <v>920</v>
      </c>
      <c r="G54" s="172">
        <v>1</v>
      </c>
    </row>
    <row r="55" spans="1:7" ht="22.5">
      <c r="A55" s="169">
        <f t="shared" si="0"/>
        <v>40</v>
      </c>
      <c r="B55" s="170" t="s">
        <v>438</v>
      </c>
      <c r="C55" s="171" t="s">
        <v>886</v>
      </c>
      <c r="D55" s="171" t="s">
        <v>348</v>
      </c>
      <c r="E55" s="171" t="s">
        <v>931</v>
      </c>
      <c r="F55" s="171" t="s">
        <v>921</v>
      </c>
      <c r="G55" s="172">
        <v>1</v>
      </c>
    </row>
    <row r="56" spans="1:7" ht="33.75">
      <c r="A56" s="169">
        <f t="shared" si="0"/>
        <v>41</v>
      </c>
      <c r="B56" s="170" t="s">
        <v>472</v>
      </c>
      <c r="C56" s="171" t="s">
        <v>886</v>
      </c>
      <c r="D56" s="171" t="s">
        <v>348</v>
      </c>
      <c r="E56" s="171" t="s">
        <v>932</v>
      </c>
      <c r="F56" s="171"/>
      <c r="G56" s="172">
        <v>10</v>
      </c>
    </row>
    <row r="57" spans="1:7" ht="78.75">
      <c r="A57" s="169">
        <f t="shared" si="0"/>
        <v>42</v>
      </c>
      <c r="B57" s="174" t="s">
        <v>473</v>
      </c>
      <c r="C57" s="171" t="s">
        <v>886</v>
      </c>
      <c r="D57" s="171" t="s">
        <v>348</v>
      </c>
      <c r="E57" s="171" t="s">
        <v>740</v>
      </c>
      <c r="F57" s="171"/>
      <c r="G57" s="172">
        <v>10</v>
      </c>
    </row>
    <row r="58" spans="1:7" ht="22.5">
      <c r="A58" s="169">
        <f t="shared" si="0"/>
        <v>43</v>
      </c>
      <c r="B58" s="170" t="s">
        <v>919</v>
      </c>
      <c r="C58" s="171" t="s">
        <v>886</v>
      </c>
      <c r="D58" s="171" t="s">
        <v>348</v>
      </c>
      <c r="E58" s="171" t="s">
        <v>740</v>
      </c>
      <c r="F58" s="171" t="s">
        <v>920</v>
      </c>
      <c r="G58" s="172">
        <v>10</v>
      </c>
    </row>
    <row r="59" spans="1:7" ht="22.5">
      <c r="A59" s="169">
        <f t="shared" si="0"/>
        <v>44</v>
      </c>
      <c r="B59" s="170" t="s">
        <v>438</v>
      </c>
      <c r="C59" s="171" t="s">
        <v>886</v>
      </c>
      <c r="D59" s="171" t="s">
        <v>348</v>
      </c>
      <c r="E59" s="171" t="s">
        <v>740</v>
      </c>
      <c r="F59" s="171" t="s">
        <v>921</v>
      </c>
      <c r="G59" s="172">
        <v>10</v>
      </c>
    </row>
    <row r="60" spans="1:7" ht="45">
      <c r="A60" s="169">
        <f t="shared" si="0"/>
        <v>45</v>
      </c>
      <c r="B60" s="170" t="s">
        <v>741</v>
      </c>
      <c r="C60" s="171" t="s">
        <v>886</v>
      </c>
      <c r="D60" s="171" t="s">
        <v>348</v>
      </c>
      <c r="E60" s="171" t="s">
        <v>742</v>
      </c>
      <c r="F60" s="171"/>
      <c r="G60" s="172">
        <v>963.1</v>
      </c>
    </row>
    <row r="61" spans="1:7" ht="12.75">
      <c r="A61" s="169">
        <f t="shared" si="0"/>
        <v>46</v>
      </c>
      <c r="B61" s="170" t="s">
        <v>743</v>
      </c>
      <c r="C61" s="171" t="s">
        <v>886</v>
      </c>
      <c r="D61" s="171" t="s">
        <v>348</v>
      </c>
      <c r="E61" s="171" t="s">
        <v>744</v>
      </c>
      <c r="F61" s="171"/>
      <c r="G61" s="172">
        <v>963.1</v>
      </c>
    </row>
    <row r="62" spans="1:7" ht="67.5">
      <c r="A62" s="169">
        <f t="shared" si="0"/>
        <v>47</v>
      </c>
      <c r="B62" s="174" t="s">
        <v>745</v>
      </c>
      <c r="C62" s="171" t="s">
        <v>886</v>
      </c>
      <c r="D62" s="171" t="s">
        <v>348</v>
      </c>
      <c r="E62" s="171" t="s">
        <v>933</v>
      </c>
      <c r="F62" s="171"/>
      <c r="G62" s="172">
        <v>87.2</v>
      </c>
    </row>
    <row r="63" spans="1:7" ht="22.5">
      <c r="A63" s="169">
        <f t="shared" si="0"/>
        <v>48</v>
      </c>
      <c r="B63" s="170" t="s">
        <v>919</v>
      </c>
      <c r="C63" s="171" t="s">
        <v>886</v>
      </c>
      <c r="D63" s="171" t="s">
        <v>348</v>
      </c>
      <c r="E63" s="171" t="s">
        <v>933</v>
      </c>
      <c r="F63" s="171" t="s">
        <v>920</v>
      </c>
      <c r="G63" s="172">
        <v>87.2</v>
      </c>
    </row>
    <row r="64" spans="1:7" ht="22.5">
      <c r="A64" s="169">
        <f t="shared" si="0"/>
        <v>49</v>
      </c>
      <c r="B64" s="170" t="s">
        <v>438</v>
      </c>
      <c r="C64" s="171" t="s">
        <v>886</v>
      </c>
      <c r="D64" s="171" t="s">
        <v>348</v>
      </c>
      <c r="E64" s="171" t="s">
        <v>933</v>
      </c>
      <c r="F64" s="171" t="s">
        <v>921</v>
      </c>
      <c r="G64" s="172">
        <v>87.2</v>
      </c>
    </row>
    <row r="65" spans="1:7" ht="90">
      <c r="A65" s="169">
        <f t="shared" si="0"/>
        <v>50</v>
      </c>
      <c r="B65" s="174" t="s">
        <v>561</v>
      </c>
      <c r="C65" s="171" t="s">
        <v>886</v>
      </c>
      <c r="D65" s="171" t="s">
        <v>348</v>
      </c>
      <c r="E65" s="171" t="s">
        <v>934</v>
      </c>
      <c r="F65" s="171"/>
      <c r="G65" s="172">
        <v>622.7</v>
      </c>
    </row>
    <row r="66" spans="1:7" ht="22.5">
      <c r="A66" s="169">
        <f t="shared" si="0"/>
        <v>51</v>
      </c>
      <c r="B66" s="170" t="s">
        <v>919</v>
      </c>
      <c r="C66" s="171" t="s">
        <v>886</v>
      </c>
      <c r="D66" s="171" t="s">
        <v>348</v>
      </c>
      <c r="E66" s="171" t="s">
        <v>934</v>
      </c>
      <c r="F66" s="171" t="s">
        <v>920</v>
      </c>
      <c r="G66" s="172">
        <v>622.7</v>
      </c>
    </row>
    <row r="67" spans="1:7" ht="22.5">
      <c r="A67" s="169">
        <f t="shared" si="0"/>
        <v>52</v>
      </c>
      <c r="B67" s="170" t="s">
        <v>438</v>
      </c>
      <c r="C67" s="171" t="s">
        <v>886</v>
      </c>
      <c r="D67" s="171" t="s">
        <v>348</v>
      </c>
      <c r="E67" s="171" t="s">
        <v>934</v>
      </c>
      <c r="F67" s="171" t="s">
        <v>921</v>
      </c>
      <c r="G67" s="172">
        <v>622.7</v>
      </c>
    </row>
    <row r="68" spans="1:7" ht="67.5">
      <c r="A68" s="169">
        <f t="shared" si="0"/>
        <v>53</v>
      </c>
      <c r="B68" s="174" t="s">
        <v>935</v>
      </c>
      <c r="C68" s="171" t="s">
        <v>886</v>
      </c>
      <c r="D68" s="171" t="s">
        <v>348</v>
      </c>
      <c r="E68" s="171" t="s">
        <v>936</v>
      </c>
      <c r="F68" s="171"/>
      <c r="G68" s="172">
        <v>50</v>
      </c>
    </row>
    <row r="69" spans="1:7" ht="22.5">
      <c r="A69" s="169">
        <f t="shared" si="0"/>
        <v>54</v>
      </c>
      <c r="B69" s="170" t="s">
        <v>919</v>
      </c>
      <c r="C69" s="171" t="s">
        <v>886</v>
      </c>
      <c r="D69" s="171" t="s">
        <v>348</v>
      </c>
      <c r="E69" s="171" t="s">
        <v>936</v>
      </c>
      <c r="F69" s="171" t="s">
        <v>920</v>
      </c>
      <c r="G69" s="172">
        <v>50</v>
      </c>
    </row>
    <row r="70" spans="1:7" ht="22.5">
      <c r="A70" s="169">
        <f t="shared" si="0"/>
        <v>55</v>
      </c>
      <c r="B70" s="170" t="s">
        <v>438</v>
      </c>
      <c r="C70" s="171" t="s">
        <v>886</v>
      </c>
      <c r="D70" s="171" t="s">
        <v>348</v>
      </c>
      <c r="E70" s="171" t="s">
        <v>936</v>
      </c>
      <c r="F70" s="171" t="s">
        <v>921</v>
      </c>
      <c r="G70" s="172">
        <v>50</v>
      </c>
    </row>
    <row r="71" spans="1:7" ht="67.5">
      <c r="A71" s="169">
        <f t="shared" si="0"/>
        <v>56</v>
      </c>
      <c r="B71" s="170" t="s">
        <v>562</v>
      </c>
      <c r="C71" s="171" t="s">
        <v>886</v>
      </c>
      <c r="D71" s="171" t="s">
        <v>348</v>
      </c>
      <c r="E71" s="171" t="s">
        <v>938</v>
      </c>
      <c r="F71" s="171"/>
      <c r="G71" s="172">
        <v>164</v>
      </c>
    </row>
    <row r="72" spans="1:7" ht="22.5">
      <c r="A72" s="169">
        <f t="shared" si="0"/>
        <v>57</v>
      </c>
      <c r="B72" s="170" t="s">
        <v>919</v>
      </c>
      <c r="C72" s="171" t="s">
        <v>886</v>
      </c>
      <c r="D72" s="171" t="s">
        <v>348</v>
      </c>
      <c r="E72" s="171" t="s">
        <v>938</v>
      </c>
      <c r="F72" s="171" t="s">
        <v>920</v>
      </c>
      <c r="G72" s="172">
        <v>164</v>
      </c>
    </row>
    <row r="73" spans="1:7" ht="22.5">
      <c r="A73" s="169">
        <f t="shared" si="0"/>
        <v>58</v>
      </c>
      <c r="B73" s="170" t="s">
        <v>438</v>
      </c>
      <c r="C73" s="171" t="s">
        <v>886</v>
      </c>
      <c r="D73" s="171" t="s">
        <v>348</v>
      </c>
      <c r="E73" s="171" t="s">
        <v>938</v>
      </c>
      <c r="F73" s="171" t="s">
        <v>921</v>
      </c>
      <c r="G73" s="172">
        <v>164</v>
      </c>
    </row>
    <row r="74" spans="1:7" ht="78.75">
      <c r="A74" s="169">
        <f t="shared" si="0"/>
        <v>59</v>
      </c>
      <c r="B74" s="174" t="s">
        <v>563</v>
      </c>
      <c r="C74" s="171" t="s">
        <v>886</v>
      </c>
      <c r="D74" s="171" t="s">
        <v>348</v>
      </c>
      <c r="E74" s="171" t="s">
        <v>564</v>
      </c>
      <c r="F74" s="171"/>
      <c r="G74" s="172">
        <v>39.2</v>
      </c>
    </row>
    <row r="75" spans="1:7" ht="22.5">
      <c r="A75" s="169">
        <f t="shared" si="0"/>
        <v>60</v>
      </c>
      <c r="B75" s="170" t="s">
        <v>919</v>
      </c>
      <c r="C75" s="171" t="s">
        <v>886</v>
      </c>
      <c r="D75" s="171" t="s">
        <v>348</v>
      </c>
      <c r="E75" s="171" t="s">
        <v>564</v>
      </c>
      <c r="F75" s="171" t="s">
        <v>920</v>
      </c>
      <c r="G75" s="172">
        <v>39.2</v>
      </c>
    </row>
    <row r="76" spans="1:7" ht="22.5">
      <c r="A76" s="169">
        <f t="shared" si="0"/>
        <v>61</v>
      </c>
      <c r="B76" s="170" t="s">
        <v>438</v>
      </c>
      <c r="C76" s="171" t="s">
        <v>886</v>
      </c>
      <c r="D76" s="171" t="s">
        <v>348</v>
      </c>
      <c r="E76" s="171" t="s">
        <v>564</v>
      </c>
      <c r="F76" s="171" t="s">
        <v>921</v>
      </c>
      <c r="G76" s="172">
        <v>39.2</v>
      </c>
    </row>
    <row r="77" spans="1:7" ht="22.5">
      <c r="A77" s="169">
        <f t="shared" si="0"/>
        <v>62</v>
      </c>
      <c r="B77" s="170" t="s">
        <v>939</v>
      </c>
      <c r="C77" s="171" t="s">
        <v>886</v>
      </c>
      <c r="D77" s="171" t="s">
        <v>348</v>
      </c>
      <c r="E77" s="171" t="s">
        <v>940</v>
      </c>
      <c r="F77" s="171"/>
      <c r="G77" s="172">
        <v>34648.9</v>
      </c>
    </row>
    <row r="78" spans="1:7" ht="22.5">
      <c r="A78" s="169">
        <f t="shared" si="0"/>
        <v>63</v>
      </c>
      <c r="B78" s="170" t="s">
        <v>941</v>
      </c>
      <c r="C78" s="171" t="s">
        <v>886</v>
      </c>
      <c r="D78" s="171" t="s">
        <v>348</v>
      </c>
      <c r="E78" s="171" t="s">
        <v>942</v>
      </c>
      <c r="F78" s="171"/>
      <c r="G78" s="172">
        <v>34648.9</v>
      </c>
    </row>
    <row r="79" spans="1:7" ht="56.25">
      <c r="A79" s="169">
        <f t="shared" si="0"/>
        <v>64</v>
      </c>
      <c r="B79" s="170" t="s">
        <v>943</v>
      </c>
      <c r="C79" s="171" t="s">
        <v>886</v>
      </c>
      <c r="D79" s="171" t="s">
        <v>348</v>
      </c>
      <c r="E79" s="171" t="s">
        <v>944</v>
      </c>
      <c r="F79" s="171"/>
      <c r="G79" s="172">
        <v>1041.9</v>
      </c>
    </row>
    <row r="80" spans="1:7" ht="56.25">
      <c r="A80" s="169">
        <f t="shared" si="0"/>
        <v>65</v>
      </c>
      <c r="B80" s="170" t="s">
        <v>738</v>
      </c>
      <c r="C80" s="171" t="s">
        <v>886</v>
      </c>
      <c r="D80" s="171" t="s">
        <v>348</v>
      </c>
      <c r="E80" s="171" t="s">
        <v>944</v>
      </c>
      <c r="F80" s="171" t="s">
        <v>739</v>
      </c>
      <c r="G80" s="172">
        <v>856.6</v>
      </c>
    </row>
    <row r="81" spans="1:7" ht="22.5">
      <c r="A81" s="169">
        <f t="shared" si="0"/>
        <v>66</v>
      </c>
      <c r="B81" s="170" t="s">
        <v>916</v>
      </c>
      <c r="C81" s="171" t="s">
        <v>886</v>
      </c>
      <c r="D81" s="171" t="s">
        <v>348</v>
      </c>
      <c r="E81" s="171" t="s">
        <v>944</v>
      </c>
      <c r="F81" s="171" t="s">
        <v>303</v>
      </c>
      <c r="G81" s="172">
        <v>856.6</v>
      </c>
    </row>
    <row r="82" spans="1:7" ht="22.5">
      <c r="A82" s="169">
        <f aca="true" t="shared" si="1" ref="A82:A145">A81+1</f>
        <v>67</v>
      </c>
      <c r="B82" s="170" t="s">
        <v>919</v>
      </c>
      <c r="C82" s="171" t="s">
        <v>886</v>
      </c>
      <c r="D82" s="171" t="s">
        <v>348</v>
      </c>
      <c r="E82" s="171" t="s">
        <v>944</v>
      </c>
      <c r="F82" s="171" t="s">
        <v>920</v>
      </c>
      <c r="G82" s="172">
        <v>185.3</v>
      </c>
    </row>
    <row r="83" spans="1:7" ht="22.5">
      <c r="A83" s="169">
        <f t="shared" si="1"/>
        <v>68</v>
      </c>
      <c r="B83" s="170" t="s">
        <v>438</v>
      </c>
      <c r="C83" s="171" t="s">
        <v>886</v>
      </c>
      <c r="D83" s="171" t="s">
        <v>348</v>
      </c>
      <c r="E83" s="171" t="s">
        <v>944</v>
      </c>
      <c r="F83" s="171" t="s">
        <v>921</v>
      </c>
      <c r="G83" s="172">
        <v>185.3</v>
      </c>
    </row>
    <row r="84" spans="1:7" ht="56.25">
      <c r="A84" s="169">
        <f t="shared" si="1"/>
        <v>69</v>
      </c>
      <c r="B84" s="170" t="s">
        <v>945</v>
      </c>
      <c r="C84" s="171" t="s">
        <v>886</v>
      </c>
      <c r="D84" s="171" t="s">
        <v>348</v>
      </c>
      <c r="E84" s="171" t="s">
        <v>946</v>
      </c>
      <c r="F84" s="171"/>
      <c r="G84" s="172">
        <v>447.7</v>
      </c>
    </row>
    <row r="85" spans="1:7" ht="56.25">
      <c r="A85" s="169">
        <f t="shared" si="1"/>
        <v>70</v>
      </c>
      <c r="B85" s="170" t="s">
        <v>738</v>
      </c>
      <c r="C85" s="171" t="s">
        <v>886</v>
      </c>
      <c r="D85" s="171" t="s">
        <v>348</v>
      </c>
      <c r="E85" s="171" t="s">
        <v>946</v>
      </c>
      <c r="F85" s="171" t="s">
        <v>739</v>
      </c>
      <c r="G85" s="172">
        <v>428.3</v>
      </c>
    </row>
    <row r="86" spans="1:7" ht="22.5">
      <c r="A86" s="169">
        <f t="shared" si="1"/>
        <v>71</v>
      </c>
      <c r="B86" s="170" t="s">
        <v>916</v>
      </c>
      <c r="C86" s="171" t="s">
        <v>886</v>
      </c>
      <c r="D86" s="171" t="s">
        <v>348</v>
      </c>
      <c r="E86" s="171" t="s">
        <v>946</v>
      </c>
      <c r="F86" s="171" t="s">
        <v>303</v>
      </c>
      <c r="G86" s="172">
        <v>428.3</v>
      </c>
    </row>
    <row r="87" spans="1:7" ht="22.5">
      <c r="A87" s="169">
        <f t="shared" si="1"/>
        <v>72</v>
      </c>
      <c r="B87" s="170" t="s">
        <v>919</v>
      </c>
      <c r="C87" s="171" t="s">
        <v>886</v>
      </c>
      <c r="D87" s="171" t="s">
        <v>348</v>
      </c>
      <c r="E87" s="171" t="s">
        <v>946</v>
      </c>
      <c r="F87" s="171" t="s">
        <v>920</v>
      </c>
      <c r="G87" s="172">
        <v>19.4</v>
      </c>
    </row>
    <row r="88" spans="1:7" ht="22.5">
      <c r="A88" s="169">
        <f t="shared" si="1"/>
        <v>73</v>
      </c>
      <c r="B88" s="170" t="s">
        <v>438</v>
      </c>
      <c r="C88" s="171" t="s">
        <v>886</v>
      </c>
      <c r="D88" s="171" t="s">
        <v>348</v>
      </c>
      <c r="E88" s="171" t="s">
        <v>946</v>
      </c>
      <c r="F88" s="171" t="s">
        <v>921</v>
      </c>
      <c r="G88" s="172">
        <v>19.4</v>
      </c>
    </row>
    <row r="89" spans="1:7" ht="45">
      <c r="A89" s="169">
        <f t="shared" si="1"/>
        <v>74</v>
      </c>
      <c r="B89" s="170" t="s">
        <v>947</v>
      </c>
      <c r="C89" s="171" t="s">
        <v>886</v>
      </c>
      <c r="D89" s="171" t="s">
        <v>348</v>
      </c>
      <c r="E89" s="171" t="s">
        <v>948</v>
      </c>
      <c r="F89" s="171"/>
      <c r="G89" s="172">
        <v>32245.3</v>
      </c>
    </row>
    <row r="90" spans="1:7" ht="56.25">
      <c r="A90" s="169">
        <f t="shared" si="1"/>
        <v>75</v>
      </c>
      <c r="B90" s="170" t="s">
        <v>738</v>
      </c>
      <c r="C90" s="171" t="s">
        <v>886</v>
      </c>
      <c r="D90" s="171" t="s">
        <v>348</v>
      </c>
      <c r="E90" s="171" t="s">
        <v>948</v>
      </c>
      <c r="F90" s="171" t="s">
        <v>739</v>
      </c>
      <c r="G90" s="172">
        <v>19338.6</v>
      </c>
    </row>
    <row r="91" spans="1:7" ht="22.5">
      <c r="A91" s="169">
        <f t="shared" si="1"/>
        <v>76</v>
      </c>
      <c r="B91" s="170" t="s">
        <v>916</v>
      </c>
      <c r="C91" s="171" t="s">
        <v>886</v>
      </c>
      <c r="D91" s="171" t="s">
        <v>348</v>
      </c>
      <c r="E91" s="171" t="s">
        <v>948</v>
      </c>
      <c r="F91" s="171" t="s">
        <v>303</v>
      </c>
      <c r="G91" s="172">
        <v>19338.6</v>
      </c>
    </row>
    <row r="92" spans="1:7" ht="22.5">
      <c r="A92" s="169">
        <f t="shared" si="1"/>
        <v>77</v>
      </c>
      <c r="B92" s="170" t="s">
        <v>919</v>
      </c>
      <c r="C92" s="171" t="s">
        <v>886</v>
      </c>
      <c r="D92" s="171" t="s">
        <v>348</v>
      </c>
      <c r="E92" s="171" t="s">
        <v>948</v>
      </c>
      <c r="F92" s="171" t="s">
        <v>920</v>
      </c>
      <c r="G92" s="172">
        <v>12883</v>
      </c>
    </row>
    <row r="93" spans="1:7" ht="22.5">
      <c r="A93" s="169">
        <f t="shared" si="1"/>
        <v>78</v>
      </c>
      <c r="B93" s="170" t="s">
        <v>438</v>
      </c>
      <c r="C93" s="171" t="s">
        <v>886</v>
      </c>
      <c r="D93" s="171" t="s">
        <v>348</v>
      </c>
      <c r="E93" s="171" t="s">
        <v>948</v>
      </c>
      <c r="F93" s="171" t="s">
        <v>921</v>
      </c>
      <c r="G93" s="172">
        <v>12883</v>
      </c>
    </row>
    <row r="94" spans="1:7" ht="12.75">
      <c r="A94" s="169">
        <f t="shared" si="1"/>
        <v>79</v>
      </c>
      <c r="B94" s="170" t="s">
        <v>949</v>
      </c>
      <c r="C94" s="171" t="s">
        <v>886</v>
      </c>
      <c r="D94" s="171" t="s">
        <v>348</v>
      </c>
      <c r="E94" s="171" t="s">
        <v>948</v>
      </c>
      <c r="F94" s="171" t="s">
        <v>950</v>
      </c>
      <c r="G94" s="172">
        <v>23.7</v>
      </c>
    </row>
    <row r="95" spans="1:7" ht="12.75">
      <c r="A95" s="169">
        <f t="shared" si="1"/>
        <v>80</v>
      </c>
      <c r="B95" s="170" t="s">
        <v>951</v>
      </c>
      <c r="C95" s="171" t="s">
        <v>886</v>
      </c>
      <c r="D95" s="171" t="s">
        <v>348</v>
      </c>
      <c r="E95" s="171" t="s">
        <v>948</v>
      </c>
      <c r="F95" s="171" t="s">
        <v>952</v>
      </c>
      <c r="G95" s="172">
        <v>23.7</v>
      </c>
    </row>
    <row r="96" spans="1:7" ht="22.5">
      <c r="A96" s="169">
        <f t="shared" si="1"/>
        <v>81</v>
      </c>
      <c r="B96" s="170" t="s">
        <v>953</v>
      </c>
      <c r="C96" s="171" t="s">
        <v>886</v>
      </c>
      <c r="D96" s="171" t="s">
        <v>348</v>
      </c>
      <c r="E96" s="171" t="s">
        <v>954</v>
      </c>
      <c r="F96" s="171"/>
      <c r="G96" s="172">
        <v>914</v>
      </c>
    </row>
    <row r="97" spans="1:7" ht="56.25">
      <c r="A97" s="169">
        <f t="shared" si="1"/>
        <v>82</v>
      </c>
      <c r="B97" s="170" t="s">
        <v>738</v>
      </c>
      <c r="C97" s="171" t="s">
        <v>886</v>
      </c>
      <c r="D97" s="171" t="s">
        <v>348</v>
      </c>
      <c r="E97" s="171" t="s">
        <v>954</v>
      </c>
      <c r="F97" s="171" t="s">
        <v>739</v>
      </c>
      <c r="G97" s="172">
        <v>914</v>
      </c>
    </row>
    <row r="98" spans="1:7" ht="22.5">
      <c r="A98" s="169">
        <f t="shared" si="1"/>
        <v>83</v>
      </c>
      <c r="B98" s="170" t="s">
        <v>916</v>
      </c>
      <c r="C98" s="171" t="s">
        <v>886</v>
      </c>
      <c r="D98" s="171" t="s">
        <v>348</v>
      </c>
      <c r="E98" s="171" t="s">
        <v>954</v>
      </c>
      <c r="F98" s="171" t="s">
        <v>303</v>
      </c>
      <c r="G98" s="172">
        <v>914</v>
      </c>
    </row>
    <row r="99" spans="1:7" ht="12.75">
      <c r="A99" s="169">
        <f t="shared" si="1"/>
        <v>84</v>
      </c>
      <c r="B99" s="170" t="s">
        <v>351</v>
      </c>
      <c r="C99" s="171" t="s">
        <v>886</v>
      </c>
      <c r="D99" s="171" t="s">
        <v>331</v>
      </c>
      <c r="E99" s="171"/>
      <c r="F99" s="171"/>
      <c r="G99" s="172">
        <v>140</v>
      </c>
    </row>
    <row r="100" spans="1:7" ht="22.5">
      <c r="A100" s="169">
        <f t="shared" si="1"/>
        <v>85</v>
      </c>
      <c r="B100" s="170" t="s">
        <v>939</v>
      </c>
      <c r="C100" s="171" t="s">
        <v>886</v>
      </c>
      <c r="D100" s="171" t="s">
        <v>331</v>
      </c>
      <c r="E100" s="171" t="s">
        <v>940</v>
      </c>
      <c r="F100" s="171"/>
      <c r="G100" s="172">
        <v>140</v>
      </c>
    </row>
    <row r="101" spans="1:7" ht="22.5">
      <c r="A101" s="169">
        <f t="shared" si="1"/>
        <v>86</v>
      </c>
      <c r="B101" s="170" t="s">
        <v>941</v>
      </c>
      <c r="C101" s="171" t="s">
        <v>886</v>
      </c>
      <c r="D101" s="171" t="s">
        <v>331</v>
      </c>
      <c r="E101" s="171" t="s">
        <v>942</v>
      </c>
      <c r="F101" s="171"/>
      <c r="G101" s="172">
        <v>140</v>
      </c>
    </row>
    <row r="102" spans="1:7" ht="33.75">
      <c r="A102" s="169">
        <f t="shared" si="1"/>
        <v>87</v>
      </c>
      <c r="B102" s="170" t="s">
        <v>751</v>
      </c>
      <c r="C102" s="171" t="s">
        <v>886</v>
      </c>
      <c r="D102" s="171" t="s">
        <v>331</v>
      </c>
      <c r="E102" s="171" t="s">
        <v>752</v>
      </c>
      <c r="F102" s="171"/>
      <c r="G102" s="172">
        <v>140</v>
      </c>
    </row>
    <row r="103" spans="1:7" ht="12.75">
      <c r="A103" s="169">
        <f t="shared" si="1"/>
        <v>88</v>
      </c>
      <c r="B103" s="170" t="s">
        <v>949</v>
      </c>
      <c r="C103" s="171" t="s">
        <v>886</v>
      </c>
      <c r="D103" s="171" t="s">
        <v>331</v>
      </c>
      <c r="E103" s="171" t="s">
        <v>752</v>
      </c>
      <c r="F103" s="171" t="s">
        <v>950</v>
      </c>
      <c r="G103" s="172">
        <v>140</v>
      </c>
    </row>
    <row r="104" spans="1:7" ht="12.75">
      <c r="A104" s="169">
        <f t="shared" si="1"/>
        <v>89</v>
      </c>
      <c r="B104" s="170" t="s">
        <v>753</v>
      </c>
      <c r="C104" s="171" t="s">
        <v>886</v>
      </c>
      <c r="D104" s="171" t="s">
        <v>331</v>
      </c>
      <c r="E104" s="171" t="s">
        <v>752</v>
      </c>
      <c r="F104" s="171" t="s">
        <v>754</v>
      </c>
      <c r="G104" s="172">
        <v>140</v>
      </c>
    </row>
    <row r="105" spans="1:7" ht="12.75">
      <c r="A105" s="169">
        <f t="shared" si="1"/>
        <v>90</v>
      </c>
      <c r="B105" s="170" t="s">
        <v>746</v>
      </c>
      <c r="C105" s="171" t="s">
        <v>886</v>
      </c>
      <c r="D105" s="171" t="s">
        <v>332</v>
      </c>
      <c r="E105" s="171"/>
      <c r="F105" s="171"/>
      <c r="G105" s="172">
        <f>272.4-0.7</f>
        <v>271.7</v>
      </c>
    </row>
    <row r="106" spans="1:7" ht="22.5">
      <c r="A106" s="169">
        <f t="shared" si="1"/>
        <v>91</v>
      </c>
      <c r="B106" s="170" t="s">
        <v>939</v>
      </c>
      <c r="C106" s="171" t="s">
        <v>886</v>
      </c>
      <c r="D106" s="171" t="s">
        <v>332</v>
      </c>
      <c r="E106" s="171" t="s">
        <v>940</v>
      </c>
      <c r="F106" s="171"/>
      <c r="G106" s="172">
        <f>272.4-0.7</f>
        <v>271.7</v>
      </c>
    </row>
    <row r="107" spans="1:7" ht="22.5">
      <c r="A107" s="169">
        <f t="shared" si="1"/>
        <v>92</v>
      </c>
      <c r="B107" s="170" t="s">
        <v>941</v>
      </c>
      <c r="C107" s="171" t="s">
        <v>886</v>
      </c>
      <c r="D107" s="171" t="s">
        <v>332</v>
      </c>
      <c r="E107" s="171" t="s">
        <v>942</v>
      </c>
      <c r="F107" s="171"/>
      <c r="G107" s="172">
        <f>272.4-0.7</f>
        <v>271.7</v>
      </c>
    </row>
    <row r="108" spans="1:7" ht="67.5">
      <c r="A108" s="169">
        <f t="shared" si="1"/>
        <v>93</v>
      </c>
      <c r="B108" s="170" t="s">
        <v>565</v>
      </c>
      <c r="C108" s="171" t="s">
        <v>886</v>
      </c>
      <c r="D108" s="171" t="s">
        <v>332</v>
      </c>
      <c r="E108" s="171" t="s">
        <v>566</v>
      </c>
      <c r="F108" s="171"/>
      <c r="G108" s="172">
        <f>54.6-0.7</f>
        <v>53.9</v>
      </c>
    </row>
    <row r="109" spans="1:7" ht="22.5">
      <c r="A109" s="169">
        <f t="shared" si="1"/>
        <v>94</v>
      </c>
      <c r="B109" s="170" t="s">
        <v>919</v>
      </c>
      <c r="C109" s="171" t="s">
        <v>886</v>
      </c>
      <c r="D109" s="171" t="s">
        <v>332</v>
      </c>
      <c r="E109" s="171" t="s">
        <v>566</v>
      </c>
      <c r="F109" s="171" t="s">
        <v>920</v>
      </c>
      <c r="G109" s="172">
        <f>54.6-0.7</f>
        <v>53.9</v>
      </c>
    </row>
    <row r="110" spans="1:7" ht="22.5">
      <c r="A110" s="169">
        <f t="shared" si="1"/>
        <v>95</v>
      </c>
      <c r="B110" s="170" t="s">
        <v>438</v>
      </c>
      <c r="C110" s="171" t="s">
        <v>886</v>
      </c>
      <c r="D110" s="171" t="s">
        <v>332</v>
      </c>
      <c r="E110" s="171" t="s">
        <v>566</v>
      </c>
      <c r="F110" s="171" t="s">
        <v>921</v>
      </c>
      <c r="G110" s="172">
        <f>54.6-0.7</f>
        <v>53.9</v>
      </c>
    </row>
    <row r="111" spans="1:7" ht="33.75">
      <c r="A111" s="169">
        <f t="shared" si="1"/>
        <v>96</v>
      </c>
      <c r="B111" s="170" t="s">
        <v>755</v>
      </c>
      <c r="C111" s="171" t="s">
        <v>886</v>
      </c>
      <c r="D111" s="171" t="s">
        <v>332</v>
      </c>
      <c r="E111" s="171" t="s">
        <v>756</v>
      </c>
      <c r="F111" s="171"/>
      <c r="G111" s="172">
        <v>61.8</v>
      </c>
    </row>
    <row r="112" spans="1:7" ht="22.5">
      <c r="A112" s="169">
        <f t="shared" si="1"/>
        <v>97</v>
      </c>
      <c r="B112" s="170" t="s">
        <v>919</v>
      </c>
      <c r="C112" s="171" t="s">
        <v>886</v>
      </c>
      <c r="D112" s="171" t="s">
        <v>332</v>
      </c>
      <c r="E112" s="171" t="s">
        <v>756</v>
      </c>
      <c r="F112" s="171" t="s">
        <v>920</v>
      </c>
      <c r="G112" s="172">
        <v>61.8</v>
      </c>
    </row>
    <row r="113" spans="1:7" ht="22.5">
      <c r="A113" s="169">
        <f t="shared" si="1"/>
        <v>98</v>
      </c>
      <c r="B113" s="170" t="s">
        <v>438</v>
      </c>
      <c r="C113" s="171" t="s">
        <v>886</v>
      </c>
      <c r="D113" s="171" t="s">
        <v>332</v>
      </c>
      <c r="E113" s="171" t="s">
        <v>756</v>
      </c>
      <c r="F113" s="171" t="s">
        <v>921</v>
      </c>
      <c r="G113" s="172">
        <v>61.8</v>
      </c>
    </row>
    <row r="114" spans="1:7" ht="67.5">
      <c r="A114" s="169">
        <f t="shared" si="1"/>
        <v>99</v>
      </c>
      <c r="B114" s="170" t="s">
        <v>502</v>
      </c>
      <c r="C114" s="171" t="s">
        <v>886</v>
      </c>
      <c r="D114" s="171" t="s">
        <v>332</v>
      </c>
      <c r="E114" s="171" t="s">
        <v>503</v>
      </c>
      <c r="F114" s="171"/>
      <c r="G114" s="172">
        <v>156</v>
      </c>
    </row>
    <row r="115" spans="1:7" ht="12.75">
      <c r="A115" s="169">
        <f t="shared" si="1"/>
        <v>100</v>
      </c>
      <c r="B115" s="170" t="s">
        <v>949</v>
      </c>
      <c r="C115" s="171" t="s">
        <v>886</v>
      </c>
      <c r="D115" s="171" t="s">
        <v>332</v>
      </c>
      <c r="E115" s="171" t="s">
        <v>503</v>
      </c>
      <c r="F115" s="171" t="s">
        <v>950</v>
      </c>
      <c r="G115" s="172">
        <v>156</v>
      </c>
    </row>
    <row r="116" spans="1:7" ht="12.75">
      <c r="A116" s="169">
        <f t="shared" si="1"/>
        <v>101</v>
      </c>
      <c r="B116" s="170" t="s">
        <v>504</v>
      </c>
      <c r="C116" s="171" t="s">
        <v>886</v>
      </c>
      <c r="D116" s="171" t="s">
        <v>332</v>
      </c>
      <c r="E116" s="171" t="s">
        <v>503</v>
      </c>
      <c r="F116" s="171" t="s">
        <v>505</v>
      </c>
      <c r="G116" s="172">
        <v>156</v>
      </c>
    </row>
    <row r="117" spans="1:7" ht="12.75">
      <c r="A117" s="169">
        <f t="shared" si="1"/>
        <v>102</v>
      </c>
      <c r="B117" s="170" t="s">
        <v>757</v>
      </c>
      <c r="C117" s="171" t="s">
        <v>886</v>
      </c>
      <c r="D117" s="171" t="s">
        <v>200</v>
      </c>
      <c r="E117" s="171"/>
      <c r="F117" s="171"/>
      <c r="G117" s="172">
        <v>24778.5</v>
      </c>
    </row>
    <row r="118" spans="1:7" ht="12.75">
      <c r="A118" s="169">
        <f t="shared" si="1"/>
        <v>103</v>
      </c>
      <c r="B118" s="170" t="s">
        <v>201</v>
      </c>
      <c r="C118" s="171" t="s">
        <v>886</v>
      </c>
      <c r="D118" s="171" t="s">
        <v>202</v>
      </c>
      <c r="E118" s="171"/>
      <c r="F118" s="171"/>
      <c r="G118" s="172">
        <v>3718.3</v>
      </c>
    </row>
    <row r="119" spans="1:7" ht="22.5">
      <c r="A119" s="169">
        <f t="shared" si="1"/>
        <v>104</v>
      </c>
      <c r="B119" s="170" t="s">
        <v>758</v>
      </c>
      <c r="C119" s="171" t="s">
        <v>886</v>
      </c>
      <c r="D119" s="171" t="s">
        <v>202</v>
      </c>
      <c r="E119" s="171" t="s">
        <v>759</v>
      </c>
      <c r="F119" s="171"/>
      <c r="G119" s="172">
        <v>3718.3</v>
      </c>
    </row>
    <row r="120" spans="1:7" ht="22.5">
      <c r="A120" s="169">
        <f t="shared" si="1"/>
        <v>105</v>
      </c>
      <c r="B120" s="170" t="s">
        <v>760</v>
      </c>
      <c r="C120" s="171" t="s">
        <v>886</v>
      </c>
      <c r="D120" s="171" t="s">
        <v>202</v>
      </c>
      <c r="E120" s="171" t="s">
        <v>761</v>
      </c>
      <c r="F120" s="171"/>
      <c r="G120" s="172">
        <v>442.5</v>
      </c>
    </row>
    <row r="121" spans="1:7" ht="90">
      <c r="A121" s="169">
        <f t="shared" si="1"/>
        <v>106</v>
      </c>
      <c r="B121" s="174" t="s">
        <v>493</v>
      </c>
      <c r="C121" s="171" t="s">
        <v>886</v>
      </c>
      <c r="D121" s="171" t="s">
        <v>202</v>
      </c>
      <c r="E121" s="171" t="s">
        <v>762</v>
      </c>
      <c r="F121" s="171"/>
      <c r="G121" s="172">
        <v>81.6</v>
      </c>
    </row>
    <row r="122" spans="1:7" ht="12.75">
      <c r="A122" s="169">
        <f t="shared" si="1"/>
        <v>107</v>
      </c>
      <c r="B122" s="170" t="s">
        <v>949</v>
      </c>
      <c r="C122" s="171" t="s">
        <v>886</v>
      </c>
      <c r="D122" s="171" t="s">
        <v>202</v>
      </c>
      <c r="E122" s="171" t="s">
        <v>762</v>
      </c>
      <c r="F122" s="171" t="s">
        <v>950</v>
      </c>
      <c r="G122" s="172">
        <v>81.6</v>
      </c>
    </row>
    <row r="123" spans="1:7" ht="33.75">
      <c r="A123" s="169">
        <f t="shared" si="1"/>
        <v>108</v>
      </c>
      <c r="B123" s="170" t="s">
        <v>763</v>
      </c>
      <c r="C123" s="171" t="s">
        <v>886</v>
      </c>
      <c r="D123" s="171" t="s">
        <v>202</v>
      </c>
      <c r="E123" s="171" t="s">
        <v>762</v>
      </c>
      <c r="F123" s="171" t="s">
        <v>764</v>
      </c>
      <c r="G123" s="172">
        <v>81.6</v>
      </c>
    </row>
    <row r="124" spans="1:7" ht="78.75">
      <c r="A124" s="169">
        <f t="shared" si="1"/>
        <v>109</v>
      </c>
      <c r="B124" s="174" t="s">
        <v>494</v>
      </c>
      <c r="C124" s="171" t="s">
        <v>886</v>
      </c>
      <c r="D124" s="171" t="s">
        <v>202</v>
      </c>
      <c r="E124" s="171" t="s">
        <v>495</v>
      </c>
      <c r="F124" s="171"/>
      <c r="G124" s="172">
        <v>360.9</v>
      </c>
    </row>
    <row r="125" spans="1:7" ht="12.75">
      <c r="A125" s="169">
        <f t="shared" si="1"/>
        <v>110</v>
      </c>
      <c r="B125" s="170" t="s">
        <v>949</v>
      </c>
      <c r="C125" s="171" t="s">
        <v>886</v>
      </c>
      <c r="D125" s="171" t="s">
        <v>202</v>
      </c>
      <c r="E125" s="171" t="s">
        <v>495</v>
      </c>
      <c r="F125" s="171" t="s">
        <v>950</v>
      </c>
      <c r="G125" s="172">
        <v>360.9</v>
      </c>
    </row>
    <row r="126" spans="1:7" ht="33.75">
      <c r="A126" s="169">
        <f t="shared" si="1"/>
        <v>111</v>
      </c>
      <c r="B126" s="170" t="s">
        <v>763</v>
      </c>
      <c r="C126" s="171" t="s">
        <v>886</v>
      </c>
      <c r="D126" s="171" t="s">
        <v>202</v>
      </c>
      <c r="E126" s="171" t="s">
        <v>495</v>
      </c>
      <c r="F126" s="171" t="s">
        <v>764</v>
      </c>
      <c r="G126" s="172">
        <v>360.9</v>
      </c>
    </row>
    <row r="127" spans="1:7" ht="22.5">
      <c r="A127" s="169">
        <f t="shared" si="1"/>
        <v>112</v>
      </c>
      <c r="B127" s="170" t="s">
        <v>771</v>
      </c>
      <c r="C127" s="171" t="s">
        <v>886</v>
      </c>
      <c r="D127" s="171" t="s">
        <v>202</v>
      </c>
      <c r="E127" s="171" t="s">
        <v>772</v>
      </c>
      <c r="F127" s="171"/>
      <c r="G127" s="172">
        <v>3275.8</v>
      </c>
    </row>
    <row r="128" spans="1:7" ht="78.75">
      <c r="A128" s="169">
        <f t="shared" si="1"/>
        <v>113</v>
      </c>
      <c r="B128" s="174" t="s">
        <v>962</v>
      </c>
      <c r="C128" s="171" t="s">
        <v>886</v>
      </c>
      <c r="D128" s="171" t="s">
        <v>202</v>
      </c>
      <c r="E128" s="171" t="s">
        <v>963</v>
      </c>
      <c r="F128" s="171"/>
      <c r="G128" s="172">
        <v>3275.8</v>
      </c>
    </row>
    <row r="129" spans="1:7" ht="56.25">
      <c r="A129" s="169">
        <f t="shared" si="1"/>
        <v>114</v>
      </c>
      <c r="B129" s="170" t="s">
        <v>738</v>
      </c>
      <c r="C129" s="171" t="s">
        <v>886</v>
      </c>
      <c r="D129" s="171" t="s">
        <v>202</v>
      </c>
      <c r="E129" s="171" t="s">
        <v>963</v>
      </c>
      <c r="F129" s="171" t="s">
        <v>739</v>
      </c>
      <c r="G129" s="172">
        <v>2779.4</v>
      </c>
    </row>
    <row r="130" spans="1:7" ht="22.5">
      <c r="A130" s="169">
        <f t="shared" si="1"/>
        <v>115</v>
      </c>
      <c r="B130" s="170" t="s">
        <v>916</v>
      </c>
      <c r="C130" s="171" t="s">
        <v>886</v>
      </c>
      <c r="D130" s="171" t="s">
        <v>202</v>
      </c>
      <c r="E130" s="171" t="s">
        <v>963</v>
      </c>
      <c r="F130" s="171" t="s">
        <v>303</v>
      </c>
      <c r="G130" s="172">
        <v>2779.4</v>
      </c>
    </row>
    <row r="131" spans="1:7" ht="22.5">
      <c r="A131" s="169">
        <f t="shared" si="1"/>
        <v>116</v>
      </c>
      <c r="B131" s="170" t="s">
        <v>919</v>
      </c>
      <c r="C131" s="171" t="s">
        <v>886</v>
      </c>
      <c r="D131" s="171" t="s">
        <v>202</v>
      </c>
      <c r="E131" s="171" t="s">
        <v>963</v>
      </c>
      <c r="F131" s="171" t="s">
        <v>920</v>
      </c>
      <c r="G131" s="172">
        <v>496.4</v>
      </c>
    </row>
    <row r="132" spans="1:7" ht="22.5">
      <c r="A132" s="169">
        <f t="shared" si="1"/>
        <v>117</v>
      </c>
      <c r="B132" s="170" t="s">
        <v>438</v>
      </c>
      <c r="C132" s="171" t="s">
        <v>886</v>
      </c>
      <c r="D132" s="171" t="s">
        <v>202</v>
      </c>
      <c r="E132" s="171" t="s">
        <v>963</v>
      </c>
      <c r="F132" s="171" t="s">
        <v>921</v>
      </c>
      <c r="G132" s="172">
        <v>496.4</v>
      </c>
    </row>
    <row r="133" spans="1:7" ht="12.75">
      <c r="A133" s="169">
        <f t="shared" si="1"/>
        <v>118</v>
      </c>
      <c r="B133" s="170" t="s">
        <v>725</v>
      </c>
      <c r="C133" s="171" t="s">
        <v>886</v>
      </c>
      <c r="D133" s="171" t="s">
        <v>726</v>
      </c>
      <c r="E133" s="171"/>
      <c r="F133" s="171"/>
      <c r="G133" s="172">
        <v>775.5</v>
      </c>
    </row>
    <row r="134" spans="1:7" ht="33.75">
      <c r="A134" s="169">
        <f t="shared" si="1"/>
        <v>119</v>
      </c>
      <c r="B134" s="170" t="s">
        <v>926</v>
      </c>
      <c r="C134" s="171" t="s">
        <v>886</v>
      </c>
      <c r="D134" s="171" t="s">
        <v>726</v>
      </c>
      <c r="E134" s="171" t="s">
        <v>927</v>
      </c>
      <c r="F134" s="171"/>
      <c r="G134" s="172">
        <v>775.5</v>
      </c>
    </row>
    <row r="135" spans="1:7" ht="33.75">
      <c r="A135" s="169">
        <f t="shared" si="1"/>
        <v>120</v>
      </c>
      <c r="B135" s="170" t="s">
        <v>928</v>
      </c>
      <c r="C135" s="171" t="s">
        <v>886</v>
      </c>
      <c r="D135" s="171" t="s">
        <v>726</v>
      </c>
      <c r="E135" s="171" t="s">
        <v>929</v>
      </c>
      <c r="F135" s="171"/>
      <c r="G135" s="172">
        <v>775.5</v>
      </c>
    </row>
    <row r="136" spans="1:7" ht="90">
      <c r="A136" s="169">
        <f t="shared" si="1"/>
        <v>121</v>
      </c>
      <c r="B136" s="174" t="s">
        <v>964</v>
      </c>
      <c r="C136" s="171" t="s">
        <v>886</v>
      </c>
      <c r="D136" s="171" t="s">
        <v>726</v>
      </c>
      <c r="E136" s="171" t="s">
        <v>965</v>
      </c>
      <c r="F136" s="171"/>
      <c r="G136" s="172">
        <v>300</v>
      </c>
    </row>
    <row r="137" spans="1:7" ht="22.5">
      <c r="A137" s="169">
        <f t="shared" si="1"/>
        <v>122</v>
      </c>
      <c r="B137" s="170" t="s">
        <v>919</v>
      </c>
      <c r="C137" s="171" t="s">
        <v>886</v>
      </c>
      <c r="D137" s="171" t="s">
        <v>726</v>
      </c>
      <c r="E137" s="171" t="s">
        <v>965</v>
      </c>
      <c r="F137" s="171" t="s">
        <v>920</v>
      </c>
      <c r="G137" s="172">
        <v>300</v>
      </c>
    </row>
    <row r="138" spans="1:7" ht="22.5">
      <c r="A138" s="169">
        <f t="shared" si="1"/>
        <v>123</v>
      </c>
      <c r="B138" s="170" t="s">
        <v>438</v>
      </c>
      <c r="C138" s="171" t="s">
        <v>886</v>
      </c>
      <c r="D138" s="171" t="s">
        <v>726</v>
      </c>
      <c r="E138" s="171" t="s">
        <v>965</v>
      </c>
      <c r="F138" s="171" t="s">
        <v>921</v>
      </c>
      <c r="G138" s="172">
        <v>300</v>
      </c>
    </row>
    <row r="139" spans="1:7" ht="67.5">
      <c r="A139" s="169">
        <f t="shared" si="1"/>
        <v>124</v>
      </c>
      <c r="B139" s="170" t="s">
        <v>470</v>
      </c>
      <c r="C139" s="171" t="s">
        <v>886</v>
      </c>
      <c r="D139" s="171" t="s">
        <v>726</v>
      </c>
      <c r="E139" s="171" t="s">
        <v>471</v>
      </c>
      <c r="F139" s="171"/>
      <c r="G139" s="172">
        <v>25.5</v>
      </c>
    </row>
    <row r="140" spans="1:7" ht="22.5">
      <c r="A140" s="169">
        <f t="shared" si="1"/>
        <v>125</v>
      </c>
      <c r="B140" s="170" t="s">
        <v>919</v>
      </c>
      <c r="C140" s="171" t="s">
        <v>886</v>
      </c>
      <c r="D140" s="171" t="s">
        <v>726</v>
      </c>
      <c r="E140" s="171" t="s">
        <v>471</v>
      </c>
      <c r="F140" s="171" t="s">
        <v>920</v>
      </c>
      <c r="G140" s="172">
        <v>25.5</v>
      </c>
    </row>
    <row r="141" spans="1:7" ht="22.5">
      <c r="A141" s="169">
        <f t="shared" si="1"/>
        <v>126</v>
      </c>
      <c r="B141" s="170" t="s">
        <v>438</v>
      </c>
      <c r="C141" s="171" t="s">
        <v>886</v>
      </c>
      <c r="D141" s="171" t="s">
        <v>726</v>
      </c>
      <c r="E141" s="171" t="s">
        <v>471</v>
      </c>
      <c r="F141" s="171" t="s">
        <v>921</v>
      </c>
      <c r="G141" s="172">
        <v>25.5</v>
      </c>
    </row>
    <row r="142" spans="1:7" ht="90">
      <c r="A142" s="169">
        <f t="shared" si="1"/>
        <v>127</v>
      </c>
      <c r="B142" s="174" t="s">
        <v>567</v>
      </c>
      <c r="C142" s="171" t="s">
        <v>886</v>
      </c>
      <c r="D142" s="171" t="s">
        <v>726</v>
      </c>
      <c r="E142" s="171" t="s">
        <v>568</v>
      </c>
      <c r="F142" s="171"/>
      <c r="G142" s="172">
        <v>450</v>
      </c>
    </row>
    <row r="143" spans="1:7" ht="22.5">
      <c r="A143" s="169">
        <f t="shared" si="1"/>
        <v>128</v>
      </c>
      <c r="B143" s="170" t="s">
        <v>919</v>
      </c>
      <c r="C143" s="171" t="s">
        <v>886</v>
      </c>
      <c r="D143" s="171" t="s">
        <v>726</v>
      </c>
      <c r="E143" s="171" t="s">
        <v>568</v>
      </c>
      <c r="F143" s="171" t="s">
        <v>920</v>
      </c>
      <c r="G143" s="172">
        <v>450</v>
      </c>
    </row>
    <row r="144" spans="1:7" ht="22.5">
      <c r="A144" s="169">
        <f t="shared" si="1"/>
        <v>129</v>
      </c>
      <c r="B144" s="170" t="s">
        <v>438</v>
      </c>
      <c r="C144" s="171" t="s">
        <v>886</v>
      </c>
      <c r="D144" s="171" t="s">
        <v>726</v>
      </c>
      <c r="E144" s="171" t="s">
        <v>568</v>
      </c>
      <c r="F144" s="171" t="s">
        <v>921</v>
      </c>
      <c r="G144" s="172">
        <v>450</v>
      </c>
    </row>
    <row r="145" spans="1:7" ht="12.75">
      <c r="A145" s="169">
        <f t="shared" si="1"/>
        <v>130</v>
      </c>
      <c r="B145" s="170" t="s">
        <v>203</v>
      </c>
      <c r="C145" s="171" t="s">
        <v>886</v>
      </c>
      <c r="D145" s="171" t="s">
        <v>204</v>
      </c>
      <c r="E145" s="171"/>
      <c r="F145" s="171"/>
      <c r="G145" s="172">
        <v>13226.8</v>
      </c>
    </row>
    <row r="146" spans="1:7" ht="22.5">
      <c r="A146" s="169">
        <f aca="true" t="shared" si="2" ref="A146:A212">A145+1</f>
        <v>131</v>
      </c>
      <c r="B146" s="170" t="s">
        <v>966</v>
      </c>
      <c r="C146" s="171" t="s">
        <v>886</v>
      </c>
      <c r="D146" s="171" t="s">
        <v>204</v>
      </c>
      <c r="E146" s="171" t="s">
        <v>967</v>
      </c>
      <c r="F146" s="171"/>
      <c r="G146" s="172">
        <v>13226.8</v>
      </c>
    </row>
    <row r="147" spans="1:7" ht="12.75">
      <c r="A147" s="169">
        <f t="shared" si="2"/>
        <v>132</v>
      </c>
      <c r="B147" s="170" t="s">
        <v>743</v>
      </c>
      <c r="C147" s="171" t="s">
        <v>886</v>
      </c>
      <c r="D147" s="171" t="s">
        <v>204</v>
      </c>
      <c r="E147" s="171" t="s">
        <v>968</v>
      </c>
      <c r="F147" s="171"/>
      <c r="G147" s="172">
        <v>13226.8</v>
      </c>
    </row>
    <row r="148" spans="1:7" ht="90">
      <c r="A148" s="169">
        <f t="shared" si="2"/>
        <v>133</v>
      </c>
      <c r="B148" s="174" t="s">
        <v>969</v>
      </c>
      <c r="C148" s="171" t="s">
        <v>886</v>
      </c>
      <c r="D148" s="171" t="s">
        <v>204</v>
      </c>
      <c r="E148" s="171" t="s">
        <v>970</v>
      </c>
      <c r="F148" s="171"/>
      <c r="G148" s="172">
        <v>13226.8</v>
      </c>
    </row>
    <row r="149" spans="1:7" ht="12.75">
      <c r="A149" s="169">
        <f t="shared" si="2"/>
        <v>134</v>
      </c>
      <c r="B149" s="170" t="s">
        <v>949</v>
      </c>
      <c r="C149" s="171" t="s">
        <v>886</v>
      </c>
      <c r="D149" s="171" t="s">
        <v>204</v>
      </c>
      <c r="E149" s="171" t="s">
        <v>970</v>
      </c>
      <c r="F149" s="171" t="s">
        <v>950</v>
      </c>
      <c r="G149" s="172">
        <v>13226.8</v>
      </c>
    </row>
    <row r="150" spans="1:7" ht="33.75">
      <c r="A150" s="169">
        <f t="shared" si="2"/>
        <v>135</v>
      </c>
      <c r="B150" s="170" t="s">
        <v>763</v>
      </c>
      <c r="C150" s="171" t="s">
        <v>886</v>
      </c>
      <c r="D150" s="171" t="s">
        <v>204</v>
      </c>
      <c r="E150" s="171" t="s">
        <v>970</v>
      </c>
      <c r="F150" s="171" t="s">
        <v>764</v>
      </c>
      <c r="G150" s="172">
        <v>13226.8</v>
      </c>
    </row>
    <row r="151" spans="1:7" ht="12.75">
      <c r="A151" s="169">
        <f t="shared" si="2"/>
        <v>136</v>
      </c>
      <c r="B151" s="170" t="s">
        <v>334</v>
      </c>
      <c r="C151" s="171" t="s">
        <v>886</v>
      </c>
      <c r="D151" s="171" t="s">
        <v>330</v>
      </c>
      <c r="E151" s="171"/>
      <c r="F151" s="171"/>
      <c r="G151" s="172">
        <v>7057.9</v>
      </c>
    </row>
    <row r="152" spans="1:7" ht="33.75">
      <c r="A152" s="169">
        <f t="shared" si="2"/>
        <v>137</v>
      </c>
      <c r="B152" s="170" t="s">
        <v>926</v>
      </c>
      <c r="C152" s="171" t="s">
        <v>886</v>
      </c>
      <c r="D152" s="171" t="s">
        <v>330</v>
      </c>
      <c r="E152" s="171" t="s">
        <v>927</v>
      </c>
      <c r="F152" s="171"/>
      <c r="G152" s="172">
        <v>49</v>
      </c>
    </row>
    <row r="153" spans="1:7" ht="33.75">
      <c r="A153" s="169">
        <f t="shared" si="2"/>
        <v>138</v>
      </c>
      <c r="B153" s="170" t="s">
        <v>928</v>
      </c>
      <c r="C153" s="171" t="s">
        <v>886</v>
      </c>
      <c r="D153" s="171" t="s">
        <v>330</v>
      </c>
      <c r="E153" s="171" t="s">
        <v>929</v>
      </c>
      <c r="F153" s="171"/>
      <c r="G153" s="172">
        <v>49</v>
      </c>
    </row>
    <row r="154" spans="1:7" ht="90">
      <c r="A154" s="169">
        <f t="shared" si="2"/>
        <v>139</v>
      </c>
      <c r="B154" s="174" t="s">
        <v>468</v>
      </c>
      <c r="C154" s="171" t="s">
        <v>886</v>
      </c>
      <c r="D154" s="171" t="s">
        <v>330</v>
      </c>
      <c r="E154" s="171" t="s">
        <v>469</v>
      </c>
      <c r="F154" s="171"/>
      <c r="G154" s="172">
        <v>49</v>
      </c>
    </row>
    <row r="155" spans="1:7" ht="22.5">
      <c r="A155" s="169">
        <f t="shared" si="2"/>
        <v>140</v>
      </c>
      <c r="B155" s="170" t="s">
        <v>919</v>
      </c>
      <c r="C155" s="171" t="s">
        <v>886</v>
      </c>
      <c r="D155" s="171" t="s">
        <v>330</v>
      </c>
      <c r="E155" s="171" t="s">
        <v>469</v>
      </c>
      <c r="F155" s="171" t="s">
        <v>920</v>
      </c>
      <c r="G155" s="172">
        <v>49</v>
      </c>
    </row>
    <row r="156" spans="1:7" ht="22.5">
      <c r="A156" s="169">
        <f t="shared" si="2"/>
        <v>141</v>
      </c>
      <c r="B156" s="170" t="s">
        <v>438</v>
      </c>
      <c r="C156" s="171" t="s">
        <v>886</v>
      </c>
      <c r="D156" s="171" t="s">
        <v>330</v>
      </c>
      <c r="E156" s="171" t="s">
        <v>469</v>
      </c>
      <c r="F156" s="171" t="s">
        <v>921</v>
      </c>
      <c r="G156" s="172">
        <v>49</v>
      </c>
    </row>
    <row r="157" spans="1:7" ht="22.5">
      <c r="A157" s="169">
        <f t="shared" si="2"/>
        <v>142</v>
      </c>
      <c r="B157" s="170" t="s">
        <v>971</v>
      </c>
      <c r="C157" s="171" t="s">
        <v>886</v>
      </c>
      <c r="D157" s="171" t="s">
        <v>330</v>
      </c>
      <c r="E157" s="171" t="s">
        <v>972</v>
      </c>
      <c r="F157" s="171"/>
      <c r="G157" s="172">
        <v>1649</v>
      </c>
    </row>
    <row r="158" spans="1:7" ht="12.75">
      <c r="A158" s="169">
        <f t="shared" si="2"/>
        <v>143</v>
      </c>
      <c r="B158" s="170" t="s">
        <v>743</v>
      </c>
      <c r="C158" s="171" t="s">
        <v>886</v>
      </c>
      <c r="D158" s="171" t="s">
        <v>330</v>
      </c>
      <c r="E158" s="171" t="s">
        <v>973</v>
      </c>
      <c r="F158" s="171"/>
      <c r="G158" s="172">
        <v>1649</v>
      </c>
    </row>
    <row r="159" spans="1:7" ht="56.25">
      <c r="A159" s="169">
        <f t="shared" si="2"/>
        <v>144</v>
      </c>
      <c r="B159" s="170" t="s">
        <v>474</v>
      </c>
      <c r="C159" s="171" t="s">
        <v>886</v>
      </c>
      <c r="D159" s="171" t="s">
        <v>330</v>
      </c>
      <c r="E159" s="171" t="s">
        <v>475</v>
      </c>
      <c r="F159" s="171"/>
      <c r="G159" s="172">
        <v>814</v>
      </c>
    </row>
    <row r="160" spans="1:7" ht="22.5">
      <c r="A160" s="169">
        <f t="shared" si="2"/>
        <v>145</v>
      </c>
      <c r="B160" s="170" t="s">
        <v>919</v>
      </c>
      <c r="C160" s="171" t="s">
        <v>886</v>
      </c>
      <c r="D160" s="171" t="s">
        <v>330</v>
      </c>
      <c r="E160" s="171" t="s">
        <v>475</v>
      </c>
      <c r="F160" s="171" t="s">
        <v>920</v>
      </c>
      <c r="G160" s="172">
        <v>814</v>
      </c>
    </row>
    <row r="161" spans="1:7" ht="22.5">
      <c r="A161" s="169">
        <f t="shared" si="2"/>
        <v>146</v>
      </c>
      <c r="B161" s="170" t="s">
        <v>438</v>
      </c>
      <c r="C161" s="171" t="s">
        <v>886</v>
      </c>
      <c r="D161" s="171" t="s">
        <v>330</v>
      </c>
      <c r="E161" s="171" t="s">
        <v>475</v>
      </c>
      <c r="F161" s="171" t="s">
        <v>921</v>
      </c>
      <c r="G161" s="172">
        <v>814</v>
      </c>
    </row>
    <row r="162" spans="1:7" ht="56.25">
      <c r="A162" s="169">
        <f t="shared" si="2"/>
        <v>147</v>
      </c>
      <c r="B162" s="170" t="s">
        <v>974</v>
      </c>
      <c r="C162" s="171" t="s">
        <v>886</v>
      </c>
      <c r="D162" s="171" t="s">
        <v>330</v>
      </c>
      <c r="E162" s="171" t="s">
        <v>975</v>
      </c>
      <c r="F162" s="171"/>
      <c r="G162" s="172">
        <v>635</v>
      </c>
    </row>
    <row r="163" spans="1:7" ht="22.5">
      <c r="A163" s="169">
        <f t="shared" si="2"/>
        <v>148</v>
      </c>
      <c r="B163" s="170" t="s">
        <v>919</v>
      </c>
      <c r="C163" s="171" t="s">
        <v>886</v>
      </c>
      <c r="D163" s="171" t="s">
        <v>330</v>
      </c>
      <c r="E163" s="171" t="s">
        <v>975</v>
      </c>
      <c r="F163" s="171" t="s">
        <v>920</v>
      </c>
      <c r="G163" s="172">
        <v>635</v>
      </c>
    </row>
    <row r="164" spans="1:7" ht="22.5">
      <c r="A164" s="169">
        <f t="shared" si="2"/>
        <v>149</v>
      </c>
      <c r="B164" s="170" t="s">
        <v>438</v>
      </c>
      <c r="C164" s="171" t="s">
        <v>886</v>
      </c>
      <c r="D164" s="171" t="s">
        <v>330</v>
      </c>
      <c r="E164" s="171" t="s">
        <v>975</v>
      </c>
      <c r="F164" s="171" t="s">
        <v>921</v>
      </c>
      <c r="G164" s="172">
        <v>635</v>
      </c>
    </row>
    <row r="165" spans="1:7" ht="56.25">
      <c r="A165" s="169">
        <f t="shared" si="2"/>
        <v>150</v>
      </c>
      <c r="B165" s="170" t="s">
        <v>976</v>
      </c>
      <c r="C165" s="171" t="s">
        <v>886</v>
      </c>
      <c r="D165" s="171" t="s">
        <v>330</v>
      </c>
      <c r="E165" s="171" t="s">
        <v>977</v>
      </c>
      <c r="F165" s="171"/>
      <c r="G165" s="172">
        <v>40</v>
      </c>
    </row>
    <row r="166" spans="1:7" ht="22.5">
      <c r="A166" s="169">
        <f t="shared" si="2"/>
        <v>151</v>
      </c>
      <c r="B166" s="170" t="s">
        <v>919</v>
      </c>
      <c r="C166" s="171" t="s">
        <v>886</v>
      </c>
      <c r="D166" s="171" t="s">
        <v>330</v>
      </c>
      <c r="E166" s="171" t="s">
        <v>977</v>
      </c>
      <c r="F166" s="171" t="s">
        <v>920</v>
      </c>
      <c r="G166" s="172">
        <v>40</v>
      </c>
    </row>
    <row r="167" spans="1:7" ht="22.5">
      <c r="A167" s="169">
        <f t="shared" si="2"/>
        <v>152</v>
      </c>
      <c r="B167" s="170" t="s">
        <v>438</v>
      </c>
      <c r="C167" s="171" t="s">
        <v>886</v>
      </c>
      <c r="D167" s="171" t="s">
        <v>330</v>
      </c>
      <c r="E167" s="171" t="s">
        <v>977</v>
      </c>
      <c r="F167" s="171" t="s">
        <v>921</v>
      </c>
      <c r="G167" s="172">
        <v>40</v>
      </c>
    </row>
    <row r="168" spans="1:7" ht="56.25">
      <c r="A168" s="169">
        <f t="shared" si="2"/>
        <v>153</v>
      </c>
      <c r="B168" s="170" t="s">
        <v>978</v>
      </c>
      <c r="C168" s="171" t="s">
        <v>886</v>
      </c>
      <c r="D168" s="171" t="s">
        <v>330</v>
      </c>
      <c r="E168" s="171" t="s">
        <v>979</v>
      </c>
      <c r="F168" s="171"/>
      <c r="G168" s="172">
        <v>160</v>
      </c>
    </row>
    <row r="169" spans="1:7" ht="22.5">
      <c r="A169" s="169">
        <f t="shared" si="2"/>
        <v>154</v>
      </c>
      <c r="B169" s="170" t="s">
        <v>919</v>
      </c>
      <c r="C169" s="171" t="s">
        <v>886</v>
      </c>
      <c r="D169" s="171" t="s">
        <v>330</v>
      </c>
      <c r="E169" s="171" t="s">
        <v>979</v>
      </c>
      <c r="F169" s="171" t="s">
        <v>920</v>
      </c>
      <c r="G169" s="172">
        <v>160</v>
      </c>
    </row>
    <row r="170" spans="1:7" ht="22.5">
      <c r="A170" s="169">
        <f t="shared" si="2"/>
        <v>155</v>
      </c>
      <c r="B170" s="170" t="s">
        <v>438</v>
      </c>
      <c r="C170" s="171" t="s">
        <v>886</v>
      </c>
      <c r="D170" s="171" t="s">
        <v>330</v>
      </c>
      <c r="E170" s="171" t="s">
        <v>979</v>
      </c>
      <c r="F170" s="171" t="s">
        <v>921</v>
      </c>
      <c r="G170" s="172">
        <v>160</v>
      </c>
    </row>
    <row r="171" spans="1:7" ht="45">
      <c r="A171" s="169">
        <f t="shared" si="2"/>
        <v>156</v>
      </c>
      <c r="B171" s="170" t="s">
        <v>980</v>
      </c>
      <c r="C171" s="171" t="s">
        <v>886</v>
      </c>
      <c r="D171" s="171" t="s">
        <v>330</v>
      </c>
      <c r="E171" s="171" t="s">
        <v>981</v>
      </c>
      <c r="F171" s="171"/>
      <c r="G171" s="172">
        <f>G172</f>
        <v>1250</v>
      </c>
    </row>
    <row r="172" spans="1:7" ht="12.75">
      <c r="A172" s="169">
        <f t="shared" si="2"/>
        <v>157</v>
      </c>
      <c r="B172" s="170" t="s">
        <v>743</v>
      </c>
      <c r="C172" s="171" t="s">
        <v>886</v>
      </c>
      <c r="D172" s="171" t="s">
        <v>330</v>
      </c>
      <c r="E172" s="171" t="s">
        <v>982</v>
      </c>
      <c r="F172" s="171"/>
      <c r="G172" s="172">
        <f>786+G176</f>
        <v>1250</v>
      </c>
    </row>
    <row r="173" spans="1:7" ht="67.5">
      <c r="A173" s="169">
        <f t="shared" si="2"/>
        <v>158</v>
      </c>
      <c r="B173" s="170" t="s">
        <v>491</v>
      </c>
      <c r="C173" s="171" t="s">
        <v>886</v>
      </c>
      <c r="D173" s="171" t="s">
        <v>330</v>
      </c>
      <c r="E173" s="171" t="s">
        <v>492</v>
      </c>
      <c r="F173" s="171"/>
      <c r="G173" s="172">
        <v>736</v>
      </c>
    </row>
    <row r="174" spans="1:7" ht="12.75">
      <c r="A174" s="169">
        <f t="shared" si="2"/>
        <v>159</v>
      </c>
      <c r="B174" s="170" t="s">
        <v>949</v>
      </c>
      <c r="C174" s="171" t="s">
        <v>886</v>
      </c>
      <c r="D174" s="171" t="s">
        <v>330</v>
      </c>
      <c r="E174" s="171" t="s">
        <v>492</v>
      </c>
      <c r="F174" s="171" t="s">
        <v>950</v>
      </c>
      <c r="G174" s="172">
        <v>736</v>
      </c>
    </row>
    <row r="175" spans="1:7" ht="33.75">
      <c r="A175" s="169">
        <f t="shared" si="2"/>
        <v>160</v>
      </c>
      <c r="B175" s="170" t="s">
        <v>763</v>
      </c>
      <c r="C175" s="171" t="s">
        <v>886</v>
      </c>
      <c r="D175" s="171" t="s">
        <v>330</v>
      </c>
      <c r="E175" s="171" t="s">
        <v>492</v>
      </c>
      <c r="F175" s="171" t="s">
        <v>764</v>
      </c>
      <c r="G175" s="172">
        <v>736</v>
      </c>
    </row>
    <row r="176" spans="1:7" ht="91.5" customHeight="1">
      <c r="A176" s="169">
        <f t="shared" si="2"/>
        <v>161</v>
      </c>
      <c r="B176" s="225" t="s">
        <v>128</v>
      </c>
      <c r="C176" s="171" t="s">
        <v>886</v>
      </c>
      <c r="D176" s="171" t="s">
        <v>330</v>
      </c>
      <c r="E176" s="171" t="s">
        <v>129</v>
      </c>
      <c r="F176" s="171"/>
      <c r="G176" s="172">
        <f>G177</f>
        <v>464</v>
      </c>
    </row>
    <row r="177" spans="1:7" ht="12.75">
      <c r="A177" s="169">
        <f t="shared" si="2"/>
        <v>162</v>
      </c>
      <c r="B177" s="170" t="s">
        <v>949</v>
      </c>
      <c r="C177" s="171" t="s">
        <v>886</v>
      </c>
      <c r="D177" s="171" t="s">
        <v>330</v>
      </c>
      <c r="E177" s="171" t="s">
        <v>129</v>
      </c>
      <c r="F177" s="171" t="s">
        <v>950</v>
      </c>
      <c r="G177" s="172">
        <f>G178</f>
        <v>464</v>
      </c>
    </row>
    <row r="178" spans="1:7" ht="33.75">
      <c r="A178" s="169">
        <f t="shared" si="2"/>
        <v>163</v>
      </c>
      <c r="B178" s="170" t="s">
        <v>763</v>
      </c>
      <c r="C178" s="171" t="s">
        <v>886</v>
      </c>
      <c r="D178" s="171" t="s">
        <v>330</v>
      </c>
      <c r="E178" s="171" t="s">
        <v>129</v>
      </c>
      <c r="F178" s="171" t="s">
        <v>764</v>
      </c>
      <c r="G178" s="172">
        <v>464</v>
      </c>
    </row>
    <row r="179" spans="1:7" ht="90">
      <c r="A179" s="169">
        <f t="shared" si="2"/>
        <v>164</v>
      </c>
      <c r="B179" s="174" t="s">
        <v>569</v>
      </c>
      <c r="C179" s="171" t="s">
        <v>886</v>
      </c>
      <c r="D179" s="171" t="s">
        <v>330</v>
      </c>
      <c r="E179" s="171" t="s">
        <v>984</v>
      </c>
      <c r="F179" s="171"/>
      <c r="G179" s="172">
        <v>40</v>
      </c>
    </row>
    <row r="180" spans="1:7" ht="12.75">
      <c r="A180" s="169">
        <f t="shared" si="2"/>
        <v>165</v>
      </c>
      <c r="B180" s="170" t="s">
        <v>949</v>
      </c>
      <c r="C180" s="171" t="s">
        <v>886</v>
      </c>
      <c r="D180" s="171" t="s">
        <v>330</v>
      </c>
      <c r="E180" s="171" t="s">
        <v>984</v>
      </c>
      <c r="F180" s="171" t="s">
        <v>950</v>
      </c>
      <c r="G180" s="172">
        <v>40</v>
      </c>
    </row>
    <row r="181" spans="1:7" ht="33.75">
      <c r="A181" s="169">
        <f t="shared" si="2"/>
        <v>166</v>
      </c>
      <c r="B181" s="170" t="s">
        <v>763</v>
      </c>
      <c r="C181" s="171" t="s">
        <v>886</v>
      </c>
      <c r="D181" s="171" t="s">
        <v>330</v>
      </c>
      <c r="E181" s="171" t="s">
        <v>984</v>
      </c>
      <c r="F181" s="171" t="s">
        <v>764</v>
      </c>
      <c r="G181" s="172">
        <v>40</v>
      </c>
    </row>
    <row r="182" spans="1:7" ht="90">
      <c r="A182" s="169">
        <f t="shared" si="2"/>
        <v>167</v>
      </c>
      <c r="B182" s="174" t="s">
        <v>985</v>
      </c>
      <c r="C182" s="171" t="s">
        <v>886</v>
      </c>
      <c r="D182" s="171" t="s">
        <v>330</v>
      </c>
      <c r="E182" s="171" t="s">
        <v>986</v>
      </c>
      <c r="F182" s="171"/>
      <c r="G182" s="172">
        <v>10</v>
      </c>
    </row>
    <row r="183" spans="1:7" ht="12.75">
      <c r="A183" s="169">
        <f t="shared" si="2"/>
        <v>168</v>
      </c>
      <c r="B183" s="170" t="s">
        <v>949</v>
      </c>
      <c r="C183" s="171" t="s">
        <v>886</v>
      </c>
      <c r="D183" s="171" t="s">
        <v>330</v>
      </c>
      <c r="E183" s="171" t="s">
        <v>986</v>
      </c>
      <c r="F183" s="171" t="s">
        <v>950</v>
      </c>
      <c r="G183" s="172">
        <v>10</v>
      </c>
    </row>
    <row r="184" spans="1:7" ht="33.75">
      <c r="A184" s="169">
        <f t="shared" si="2"/>
        <v>169</v>
      </c>
      <c r="B184" s="170" t="s">
        <v>763</v>
      </c>
      <c r="C184" s="171" t="s">
        <v>886</v>
      </c>
      <c r="D184" s="171" t="s">
        <v>330</v>
      </c>
      <c r="E184" s="171" t="s">
        <v>986</v>
      </c>
      <c r="F184" s="171" t="s">
        <v>764</v>
      </c>
      <c r="G184" s="172">
        <v>10</v>
      </c>
    </row>
    <row r="185" spans="1:7" ht="22.5">
      <c r="A185" s="169">
        <f t="shared" si="2"/>
        <v>170</v>
      </c>
      <c r="B185" s="170" t="s">
        <v>758</v>
      </c>
      <c r="C185" s="171" t="s">
        <v>886</v>
      </c>
      <c r="D185" s="171" t="s">
        <v>330</v>
      </c>
      <c r="E185" s="171" t="s">
        <v>759</v>
      </c>
      <c r="F185" s="171"/>
      <c r="G185" s="172">
        <v>752.2</v>
      </c>
    </row>
    <row r="186" spans="1:7" ht="22.5">
      <c r="A186" s="169">
        <f t="shared" si="2"/>
        <v>171</v>
      </c>
      <c r="B186" s="170" t="s">
        <v>765</v>
      </c>
      <c r="C186" s="171" t="s">
        <v>886</v>
      </c>
      <c r="D186" s="171" t="s">
        <v>330</v>
      </c>
      <c r="E186" s="171" t="s">
        <v>766</v>
      </c>
      <c r="F186" s="171"/>
      <c r="G186" s="172">
        <v>752.2</v>
      </c>
    </row>
    <row r="187" spans="1:7" ht="56.25">
      <c r="A187" s="169">
        <f t="shared" si="2"/>
        <v>172</v>
      </c>
      <c r="B187" s="170" t="s">
        <v>496</v>
      </c>
      <c r="C187" s="171" t="s">
        <v>886</v>
      </c>
      <c r="D187" s="171" t="s">
        <v>330</v>
      </c>
      <c r="E187" s="171" t="s">
        <v>497</v>
      </c>
      <c r="F187" s="171"/>
      <c r="G187" s="172">
        <v>149.7</v>
      </c>
    </row>
    <row r="188" spans="1:7" ht="22.5">
      <c r="A188" s="169">
        <f t="shared" si="2"/>
        <v>173</v>
      </c>
      <c r="B188" s="170" t="s">
        <v>919</v>
      </c>
      <c r="C188" s="171" t="s">
        <v>886</v>
      </c>
      <c r="D188" s="171" t="s">
        <v>330</v>
      </c>
      <c r="E188" s="171" t="s">
        <v>497</v>
      </c>
      <c r="F188" s="171" t="s">
        <v>920</v>
      </c>
      <c r="G188" s="172">
        <v>149.7</v>
      </c>
    </row>
    <row r="189" spans="1:7" ht="22.5">
      <c r="A189" s="169">
        <f t="shared" si="2"/>
        <v>174</v>
      </c>
      <c r="B189" s="170" t="s">
        <v>438</v>
      </c>
      <c r="C189" s="171" t="s">
        <v>886</v>
      </c>
      <c r="D189" s="171" t="s">
        <v>330</v>
      </c>
      <c r="E189" s="171" t="s">
        <v>497</v>
      </c>
      <c r="F189" s="171" t="s">
        <v>921</v>
      </c>
      <c r="G189" s="172">
        <v>149.7</v>
      </c>
    </row>
    <row r="190" spans="1:7" ht="78.75">
      <c r="A190" s="169">
        <f t="shared" si="2"/>
        <v>175</v>
      </c>
      <c r="B190" s="174" t="s">
        <v>767</v>
      </c>
      <c r="C190" s="171" t="s">
        <v>886</v>
      </c>
      <c r="D190" s="171" t="s">
        <v>330</v>
      </c>
      <c r="E190" s="171" t="s">
        <v>768</v>
      </c>
      <c r="F190" s="171"/>
      <c r="G190" s="172">
        <v>601</v>
      </c>
    </row>
    <row r="191" spans="1:7" ht="22.5">
      <c r="A191" s="169">
        <f t="shared" si="2"/>
        <v>176</v>
      </c>
      <c r="B191" s="170" t="s">
        <v>919</v>
      </c>
      <c r="C191" s="171" t="s">
        <v>886</v>
      </c>
      <c r="D191" s="171" t="s">
        <v>330</v>
      </c>
      <c r="E191" s="171" t="s">
        <v>768</v>
      </c>
      <c r="F191" s="171" t="s">
        <v>920</v>
      </c>
      <c r="G191" s="172">
        <v>601</v>
      </c>
    </row>
    <row r="192" spans="1:7" ht="22.5">
      <c r="A192" s="169">
        <f t="shared" si="2"/>
        <v>177</v>
      </c>
      <c r="B192" s="170" t="s">
        <v>438</v>
      </c>
      <c r="C192" s="171" t="s">
        <v>886</v>
      </c>
      <c r="D192" s="171" t="s">
        <v>330</v>
      </c>
      <c r="E192" s="171" t="s">
        <v>768</v>
      </c>
      <c r="F192" s="171" t="s">
        <v>921</v>
      </c>
      <c r="G192" s="172">
        <v>601</v>
      </c>
    </row>
    <row r="193" spans="1:7" ht="67.5">
      <c r="A193" s="169">
        <f t="shared" si="2"/>
        <v>178</v>
      </c>
      <c r="B193" s="170" t="s">
        <v>769</v>
      </c>
      <c r="C193" s="171" t="s">
        <v>886</v>
      </c>
      <c r="D193" s="171" t="s">
        <v>330</v>
      </c>
      <c r="E193" s="171" t="s">
        <v>770</v>
      </c>
      <c r="F193" s="171"/>
      <c r="G193" s="172">
        <v>1.5</v>
      </c>
    </row>
    <row r="194" spans="1:7" ht="22.5">
      <c r="A194" s="169">
        <f t="shared" si="2"/>
        <v>179</v>
      </c>
      <c r="B194" s="170" t="s">
        <v>919</v>
      </c>
      <c r="C194" s="171" t="s">
        <v>886</v>
      </c>
      <c r="D194" s="171" t="s">
        <v>330</v>
      </c>
      <c r="E194" s="171" t="s">
        <v>770</v>
      </c>
      <c r="F194" s="171" t="s">
        <v>920</v>
      </c>
      <c r="G194" s="172">
        <v>1.5</v>
      </c>
    </row>
    <row r="195" spans="1:7" ht="22.5">
      <c r="A195" s="169">
        <f t="shared" si="2"/>
        <v>180</v>
      </c>
      <c r="B195" s="170" t="s">
        <v>438</v>
      </c>
      <c r="C195" s="171" t="s">
        <v>886</v>
      </c>
      <c r="D195" s="171" t="s">
        <v>330</v>
      </c>
      <c r="E195" s="171" t="s">
        <v>770</v>
      </c>
      <c r="F195" s="171" t="s">
        <v>921</v>
      </c>
      <c r="G195" s="172">
        <v>1.5</v>
      </c>
    </row>
    <row r="196" spans="1:7" ht="22.5">
      <c r="A196" s="169">
        <f t="shared" si="2"/>
        <v>181</v>
      </c>
      <c r="B196" s="170" t="s">
        <v>987</v>
      </c>
      <c r="C196" s="171" t="s">
        <v>886</v>
      </c>
      <c r="D196" s="171" t="s">
        <v>330</v>
      </c>
      <c r="E196" s="171" t="s">
        <v>988</v>
      </c>
      <c r="F196" s="171"/>
      <c r="G196" s="172">
        <v>2916.1</v>
      </c>
    </row>
    <row r="197" spans="1:7" ht="33.75">
      <c r="A197" s="169">
        <f t="shared" si="2"/>
        <v>182</v>
      </c>
      <c r="B197" s="170" t="s">
        <v>989</v>
      </c>
      <c r="C197" s="171" t="s">
        <v>886</v>
      </c>
      <c r="D197" s="171" t="s">
        <v>330</v>
      </c>
      <c r="E197" s="171" t="s">
        <v>990</v>
      </c>
      <c r="F197" s="171"/>
      <c r="G197" s="172">
        <v>88</v>
      </c>
    </row>
    <row r="198" spans="1:7" ht="67.5">
      <c r="A198" s="169">
        <f t="shared" si="2"/>
        <v>183</v>
      </c>
      <c r="B198" s="174" t="s">
        <v>991</v>
      </c>
      <c r="C198" s="171" t="s">
        <v>886</v>
      </c>
      <c r="D198" s="171" t="s">
        <v>330</v>
      </c>
      <c r="E198" s="171" t="s">
        <v>992</v>
      </c>
      <c r="F198" s="171"/>
      <c r="G198" s="172">
        <v>44</v>
      </c>
    </row>
    <row r="199" spans="1:7" ht="22.5">
      <c r="A199" s="169">
        <f t="shared" si="2"/>
        <v>184</v>
      </c>
      <c r="B199" s="170" t="s">
        <v>919</v>
      </c>
      <c r="C199" s="171" t="s">
        <v>886</v>
      </c>
      <c r="D199" s="171" t="s">
        <v>330</v>
      </c>
      <c r="E199" s="171" t="s">
        <v>992</v>
      </c>
      <c r="F199" s="171" t="s">
        <v>920</v>
      </c>
      <c r="G199" s="172">
        <v>44</v>
      </c>
    </row>
    <row r="200" spans="1:7" ht="22.5">
      <c r="A200" s="169">
        <f t="shared" si="2"/>
        <v>185</v>
      </c>
      <c r="B200" s="170" t="s">
        <v>438</v>
      </c>
      <c r="C200" s="171" t="s">
        <v>886</v>
      </c>
      <c r="D200" s="171" t="s">
        <v>330</v>
      </c>
      <c r="E200" s="171" t="s">
        <v>992</v>
      </c>
      <c r="F200" s="171" t="s">
        <v>921</v>
      </c>
      <c r="G200" s="172">
        <v>44</v>
      </c>
    </row>
    <row r="201" spans="1:7" ht="67.5">
      <c r="A201" s="169">
        <f t="shared" si="2"/>
        <v>186</v>
      </c>
      <c r="B201" s="174" t="s">
        <v>993</v>
      </c>
      <c r="C201" s="171" t="s">
        <v>886</v>
      </c>
      <c r="D201" s="171" t="s">
        <v>330</v>
      </c>
      <c r="E201" s="171" t="s">
        <v>994</v>
      </c>
      <c r="F201" s="171"/>
      <c r="G201" s="172">
        <v>44</v>
      </c>
    </row>
    <row r="202" spans="1:7" ht="22.5">
      <c r="A202" s="169">
        <f t="shared" si="2"/>
        <v>187</v>
      </c>
      <c r="B202" s="170" t="s">
        <v>919</v>
      </c>
      <c r="C202" s="171" t="s">
        <v>886</v>
      </c>
      <c r="D202" s="171" t="s">
        <v>330</v>
      </c>
      <c r="E202" s="171" t="s">
        <v>994</v>
      </c>
      <c r="F202" s="171" t="s">
        <v>920</v>
      </c>
      <c r="G202" s="172">
        <v>44</v>
      </c>
    </row>
    <row r="203" spans="1:7" ht="22.5">
      <c r="A203" s="169">
        <f t="shared" si="2"/>
        <v>188</v>
      </c>
      <c r="B203" s="170" t="s">
        <v>438</v>
      </c>
      <c r="C203" s="171" t="s">
        <v>886</v>
      </c>
      <c r="D203" s="171" t="s">
        <v>330</v>
      </c>
      <c r="E203" s="171" t="s">
        <v>994</v>
      </c>
      <c r="F203" s="171" t="s">
        <v>921</v>
      </c>
      <c r="G203" s="172">
        <v>44</v>
      </c>
    </row>
    <row r="204" spans="1:7" ht="33.75">
      <c r="A204" s="169">
        <f t="shared" si="2"/>
        <v>189</v>
      </c>
      <c r="B204" s="170" t="s">
        <v>498</v>
      </c>
      <c r="C204" s="171" t="s">
        <v>886</v>
      </c>
      <c r="D204" s="171" t="s">
        <v>330</v>
      </c>
      <c r="E204" s="171" t="s">
        <v>499</v>
      </c>
      <c r="F204" s="171"/>
      <c r="G204" s="172">
        <v>2828.1</v>
      </c>
    </row>
    <row r="205" spans="1:7" ht="112.5">
      <c r="A205" s="169">
        <f t="shared" si="2"/>
        <v>190</v>
      </c>
      <c r="B205" s="174" t="s">
        <v>500</v>
      </c>
      <c r="C205" s="171" t="s">
        <v>886</v>
      </c>
      <c r="D205" s="171" t="s">
        <v>330</v>
      </c>
      <c r="E205" s="171" t="s">
        <v>501</v>
      </c>
      <c r="F205" s="171"/>
      <c r="G205" s="172">
        <v>2828.1</v>
      </c>
    </row>
    <row r="206" spans="1:7" ht="22.5">
      <c r="A206" s="169">
        <f t="shared" si="2"/>
        <v>191</v>
      </c>
      <c r="B206" s="170" t="s">
        <v>919</v>
      </c>
      <c r="C206" s="171" t="s">
        <v>886</v>
      </c>
      <c r="D206" s="171" t="s">
        <v>330</v>
      </c>
      <c r="E206" s="171" t="s">
        <v>501</v>
      </c>
      <c r="F206" s="171" t="s">
        <v>920</v>
      </c>
      <c r="G206" s="172">
        <v>2828.1</v>
      </c>
    </row>
    <row r="207" spans="1:7" ht="22.5">
      <c r="A207" s="169">
        <f t="shared" si="2"/>
        <v>192</v>
      </c>
      <c r="B207" s="170" t="s">
        <v>438</v>
      </c>
      <c r="C207" s="171" t="s">
        <v>886</v>
      </c>
      <c r="D207" s="171" t="s">
        <v>330</v>
      </c>
      <c r="E207" s="171" t="s">
        <v>501</v>
      </c>
      <c r="F207" s="171" t="s">
        <v>921</v>
      </c>
      <c r="G207" s="172">
        <v>2828.1</v>
      </c>
    </row>
    <row r="208" spans="1:7" ht="33.75">
      <c r="A208" s="169">
        <f t="shared" si="2"/>
        <v>193</v>
      </c>
      <c r="B208" s="170" t="s">
        <v>995</v>
      </c>
      <c r="C208" s="171" t="s">
        <v>886</v>
      </c>
      <c r="D208" s="171" t="s">
        <v>330</v>
      </c>
      <c r="E208" s="171" t="s">
        <v>996</v>
      </c>
      <c r="F208" s="171"/>
      <c r="G208" s="172">
        <v>905.6</v>
      </c>
    </row>
    <row r="209" spans="1:7" ht="12.75">
      <c r="A209" s="169">
        <f t="shared" si="2"/>
        <v>194</v>
      </c>
      <c r="B209" s="170" t="s">
        <v>743</v>
      </c>
      <c r="C209" s="171" t="s">
        <v>886</v>
      </c>
      <c r="D209" s="171" t="s">
        <v>330</v>
      </c>
      <c r="E209" s="171" t="s">
        <v>997</v>
      </c>
      <c r="F209" s="171"/>
      <c r="G209" s="172">
        <v>905.6</v>
      </c>
    </row>
    <row r="210" spans="1:7" ht="56.25">
      <c r="A210" s="169">
        <f t="shared" si="2"/>
        <v>195</v>
      </c>
      <c r="B210" s="170" t="s">
        <v>998</v>
      </c>
      <c r="C210" s="171" t="s">
        <v>886</v>
      </c>
      <c r="D210" s="171" t="s">
        <v>330</v>
      </c>
      <c r="E210" s="171" t="s">
        <v>999</v>
      </c>
      <c r="F210" s="171"/>
      <c r="G210" s="172">
        <v>720.7</v>
      </c>
    </row>
    <row r="211" spans="1:7" ht="22.5">
      <c r="A211" s="169">
        <f t="shared" si="2"/>
        <v>196</v>
      </c>
      <c r="B211" s="170" t="s">
        <v>919</v>
      </c>
      <c r="C211" s="171" t="s">
        <v>886</v>
      </c>
      <c r="D211" s="171" t="s">
        <v>330</v>
      </c>
      <c r="E211" s="171" t="s">
        <v>999</v>
      </c>
      <c r="F211" s="171" t="s">
        <v>920</v>
      </c>
      <c r="G211" s="172">
        <v>720.7</v>
      </c>
    </row>
    <row r="212" spans="1:7" ht="22.5">
      <c r="A212" s="169">
        <f t="shared" si="2"/>
        <v>197</v>
      </c>
      <c r="B212" s="170" t="s">
        <v>438</v>
      </c>
      <c r="C212" s="171" t="s">
        <v>886</v>
      </c>
      <c r="D212" s="171" t="s">
        <v>330</v>
      </c>
      <c r="E212" s="171" t="s">
        <v>999</v>
      </c>
      <c r="F212" s="171" t="s">
        <v>921</v>
      </c>
      <c r="G212" s="172">
        <v>720.7</v>
      </c>
    </row>
    <row r="213" spans="1:7" ht="45">
      <c r="A213" s="169">
        <f aca="true" t="shared" si="3" ref="A213:A276">A212+1</f>
        <v>198</v>
      </c>
      <c r="B213" s="170" t="s">
        <v>1000</v>
      </c>
      <c r="C213" s="171" t="s">
        <v>886</v>
      </c>
      <c r="D213" s="171" t="s">
        <v>330</v>
      </c>
      <c r="E213" s="171" t="s">
        <v>1001</v>
      </c>
      <c r="F213" s="171"/>
      <c r="G213" s="172">
        <v>59.3</v>
      </c>
    </row>
    <row r="214" spans="1:7" ht="22.5">
      <c r="A214" s="169">
        <f t="shared" si="3"/>
        <v>199</v>
      </c>
      <c r="B214" s="170" t="s">
        <v>919</v>
      </c>
      <c r="C214" s="171" t="s">
        <v>886</v>
      </c>
      <c r="D214" s="171" t="s">
        <v>330</v>
      </c>
      <c r="E214" s="171" t="s">
        <v>1001</v>
      </c>
      <c r="F214" s="171" t="s">
        <v>920</v>
      </c>
      <c r="G214" s="172">
        <v>59.3</v>
      </c>
    </row>
    <row r="215" spans="1:7" ht="22.5">
      <c r="A215" s="169">
        <f t="shared" si="3"/>
        <v>200</v>
      </c>
      <c r="B215" s="170" t="s">
        <v>438</v>
      </c>
      <c r="C215" s="171" t="s">
        <v>886</v>
      </c>
      <c r="D215" s="171" t="s">
        <v>330</v>
      </c>
      <c r="E215" s="171" t="s">
        <v>1001</v>
      </c>
      <c r="F215" s="171" t="s">
        <v>921</v>
      </c>
      <c r="G215" s="172">
        <v>59.3</v>
      </c>
    </row>
    <row r="216" spans="1:7" ht="45">
      <c r="A216" s="169">
        <f t="shared" si="3"/>
        <v>201</v>
      </c>
      <c r="B216" s="170" t="s">
        <v>1002</v>
      </c>
      <c r="C216" s="171" t="s">
        <v>886</v>
      </c>
      <c r="D216" s="171" t="s">
        <v>330</v>
      </c>
      <c r="E216" s="171" t="s">
        <v>1003</v>
      </c>
      <c r="F216" s="171"/>
      <c r="G216" s="172">
        <v>30</v>
      </c>
    </row>
    <row r="217" spans="1:7" ht="22.5">
      <c r="A217" s="169">
        <f t="shared" si="3"/>
        <v>202</v>
      </c>
      <c r="B217" s="170" t="s">
        <v>919</v>
      </c>
      <c r="C217" s="171" t="s">
        <v>886</v>
      </c>
      <c r="D217" s="171" t="s">
        <v>330</v>
      </c>
      <c r="E217" s="171" t="s">
        <v>1003</v>
      </c>
      <c r="F217" s="171" t="s">
        <v>920</v>
      </c>
      <c r="G217" s="172">
        <v>30</v>
      </c>
    </row>
    <row r="218" spans="1:7" ht="22.5">
      <c r="A218" s="169">
        <f t="shared" si="3"/>
        <v>203</v>
      </c>
      <c r="B218" s="170" t="s">
        <v>438</v>
      </c>
      <c r="C218" s="171" t="s">
        <v>886</v>
      </c>
      <c r="D218" s="171" t="s">
        <v>330</v>
      </c>
      <c r="E218" s="171" t="s">
        <v>1003</v>
      </c>
      <c r="F218" s="171" t="s">
        <v>921</v>
      </c>
      <c r="G218" s="172">
        <v>30</v>
      </c>
    </row>
    <row r="219" spans="1:7" ht="67.5">
      <c r="A219" s="169">
        <f t="shared" si="3"/>
        <v>204</v>
      </c>
      <c r="B219" s="170" t="s">
        <v>1004</v>
      </c>
      <c r="C219" s="171" t="s">
        <v>886</v>
      </c>
      <c r="D219" s="171" t="s">
        <v>330</v>
      </c>
      <c r="E219" s="171" t="s">
        <v>1005</v>
      </c>
      <c r="F219" s="171"/>
      <c r="G219" s="172">
        <v>42</v>
      </c>
    </row>
    <row r="220" spans="1:7" ht="22.5">
      <c r="A220" s="169">
        <f t="shared" si="3"/>
        <v>205</v>
      </c>
      <c r="B220" s="170" t="s">
        <v>919</v>
      </c>
      <c r="C220" s="171" t="s">
        <v>886</v>
      </c>
      <c r="D220" s="171" t="s">
        <v>330</v>
      </c>
      <c r="E220" s="171" t="s">
        <v>1005</v>
      </c>
      <c r="F220" s="171" t="s">
        <v>920</v>
      </c>
      <c r="G220" s="172">
        <v>42</v>
      </c>
    </row>
    <row r="221" spans="1:7" ht="22.5">
      <c r="A221" s="169">
        <f t="shared" si="3"/>
        <v>206</v>
      </c>
      <c r="B221" s="170" t="s">
        <v>438</v>
      </c>
      <c r="C221" s="171" t="s">
        <v>886</v>
      </c>
      <c r="D221" s="171" t="s">
        <v>330</v>
      </c>
      <c r="E221" s="171" t="s">
        <v>1005</v>
      </c>
      <c r="F221" s="171" t="s">
        <v>921</v>
      </c>
      <c r="G221" s="172">
        <v>42</v>
      </c>
    </row>
    <row r="222" spans="1:7" ht="45">
      <c r="A222" s="169">
        <f t="shared" si="3"/>
        <v>207</v>
      </c>
      <c r="B222" s="170" t="s">
        <v>1006</v>
      </c>
      <c r="C222" s="171" t="s">
        <v>886</v>
      </c>
      <c r="D222" s="171" t="s">
        <v>330</v>
      </c>
      <c r="E222" s="171" t="s">
        <v>1007</v>
      </c>
      <c r="F222" s="171"/>
      <c r="G222" s="172">
        <v>53.6</v>
      </c>
    </row>
    <row r="223" spans="1:7" ht="22.5">
      <c r="A223" s="169">
        <f t="shared" si="3"/>
        <v>208</v>
      </c>
      <c r="B223" s="170" t="s">
        <v>919</v>
      </c>
      <c r="C223" s="171" t="s">
        <v>886</v>
      </c>
      <c r="D223" s="171" t="s">
        <v>330</v>
      </c>
      <c r="E223" s="171" t="s">
        <v>1007</v>
      </c>
      <c r="F223" s="171" t="s">
        <v>920</v>
      </c>
      <c r="G223" s="172">
        <v>53.6</v>
      </c>
    </row>
    <row r="224" spans="1:7" ht="22.5">
      <c r="A224" s="169">
        <f t="shared" si="3"/>
        <v>209</v>
      </c>
      <c r="B224" s="170" t="s">
        <v>438</v>
      </c>
      <c r="C224" s="171" t="s">
        <v>886</v>
      </c>
      <c r="D224" s="171" t="s">
        <v>330</v>
      </c>
      <c r="E224" s="171" t="s">
        <v>1007</v>
      </c>
      <c r="F224" s="171" t="s">
        <v>921</v>
      </c>
      <c r="G224" s="172">
        <v>53.6</v>
      </c>
    </row>
    <row r="225" spans="1:7" ht="12.75">
      <c r="A225" s="169">
        <f t="shared" si="3"/>
        <v>210</v>
      </c>
      <c r="B225" s="170" t="s">
        <v>1008</v>
      </c>
      <c r="C225" s="171" t="s">
        <v>886</v>
      </c>
      <c r="D225" s="171" t="s">
        <v>205</v>
      </c>
      <c r="E225" s="171"/>
      <c r="F225" s="171"/>
      <c r="G225" s="172">
        <f>37779.3+5499.8</f>
        <v>43279.100000000006</v>
      </c>
    </row>
    <row r="226" spans="1:7" ht="12.75">
      <c r="A226" s="169">
        <f t="shared" si="3"/>
        <v>211</v>
      </c>
      <c r="B226" s="170" t="s">
        <v>335</v>
      </c>
      <c r="C226" s="171" t="s">
        <v>886</v>
      </c>
      <c r="D226" s="171" t="s">
        <v>336</v>
      </c>
      <c r="E226" s="171"/>
      <c r="F226" s="171"/>
      <c r="G226" s="172">
        <v>2180</v>
      </c>
    </row>
    <row r="227" spans="1:7" ht="22.5">
      <c r="A227" s="169">
        <f t="shared" si="3"/>
        <v>212</v>
      </c>
      <c r="B227" s="170" t="s">
        <v>987</v>
      </c>
      <c r="C227" s="171" t="s">
        <v>886</v>
      </c>
      <c r="D227" s="171" t="s">
        <v>336</v>
      </c>
      <c r="E227" s="171" t="s">
        <v>988</v>
      </c>
      <c r="F227" s="171"/>
      <c r="G227" s="172">
        <v>2180</v>
      </c>
    </row>
    <row r="228" spans="1:7" ht="33.75">
      <c r="A228" s="169">
        <f t="shared" si="3"/>
        <v>213</v>
      </c>
      <c r="B228" s="170" t="s">
        <v>989</v>
      </c>
      <c r="C228" s="171" t="s">
        <v>886</v>
      </c>
      <c r="D228" s="171" t="s">
        <v>336</v>
      </c>
      <c r="E228" s="171" t="s">
        <v>990</v>
      </c>
      <c r="F228" s="171"/>
      <c r="G228" s="172">
        <v>19</v>
      </c>
    </row>
    <row r="229" spans="1:7" ht="67.5">
      <c r="A229" s="169">
        <f t="shared" si="3"/>
        <v>214</v>
      </c>
      <c r="B229" s="174" t="s">
        <v>993</v>
      </c>
      <c r="C229" s="171" t="s">
        <v>886</v>
      </c>
      <c r="D229" s="171" t="s">
        <v>336</v>
      </c>
      <c r="E229" s="171" t="s">
        <v>994</v>
      </c>
      <c r="F229" s="171"/>
      <c r="G229" s="172">
        <v>19</v>
      </c>
    </row>
    <row r="230" spans="1:7" ht="22.5">
      <c r="A230" s="169">
        <f t="shared" si="3"/>
        <v>215</v>
      </c>
      <c r="B230" s="170" t="s">
        <v>919</v>
      </c>
      <c r="C230" s="171" t="s">
        <v>886</v>
      </c>
      <c r="D230" s="171" t="s">
        <v>336</v>
      </c>
      <c r="E230" s="171" t="s">
        <v>994</v>
      </c>
      <c r="F230" s="171" t="s">
        <v>920</v>
      </c>
      <c r="G230" s="172">
        <v>19</v>
      </c>
    </row>
    <row r="231" spans="1:7" ht="22.5">
      <c r="A231" s="169">
        <f t="shared" si="3"/>
        <v>216</v>
      </c>
      <c r="B231" s="170" t="s">
        <v>438</v>
      </c>
      <c r="C231" s="171" t="s">
        <v>886</v>
      </c>
      <c r="D231" s="171" t="s">
        <v>336</v>
      </c>
      <c r="E231" s="171" t="s">
        <v>994</v>
      </c>
      <c r="F231" s="171" t="s">
        <v>921</v>
      </c>
      <c r="G231" s="172">
        <v>19</v>
      </c>
    </row>
    <row r="232" spans="1:7" ht="33.75">
      <c r="A232" s="169">
        <f t="shared" si="3"/>
        <v>217</v>
      </c>
      <c r="B232" s="170" t="s">
        <v>1009</v>
      </c>
      <c r="C232" s="171" t="s">
        <v>886</v>
      </c>
      <c r="D232" s="171" t="s">
        <v>336</v>
      </c>
      <c r="E232" s="171" t="s">
        <v>1010</v>
      </c>
      <c r="F232" s="171"/>
      <c r="G232" s="172">
        <v>2161</v>
      </c>
    </row>
    <row r="233" spans="1:7" ht="67.5">
      <c r="A233" s="169">
        <f t="shared" si="3"/>
        <v>218</v>
      </c>
      <c r="B233" s="174" t="s">
        <v>1011</v>
      </c>
      <c r="C233" s="171" t="s">
        <v>886</v>
      </c>
      <c r="D233" s="171" t="s">
        <v>336</v>
      </c>
      <c r="E233" s="171" t="s">
        <v>1012</v>
      </c>
      <c r="F233" s="171"/>
      <c r="G233" s="172">
        <v>1</v>
      </c>
    </row>
    <row r="234" spans="1:7" ht="22.5">
      <c r="A234" s="169">
        <f t="shared" si="3"/>
        <v>219</v>
      </c>
      <c r="B234" s="170" t="s">
        <v>919</v>
      </c>
      <c r="C234" s="171" t="s">
        <v>886</v>
      </c>
      <c r="D234" s="171" t="s">
        <v>336</v>
      </c>
      <c r="E234" s="171" t="s">
        <v>1012</v>
      </c>
      <c r="F234" s="171" t="s">
        <v>920</v>
      </c>
      <c r="G234" s="172">
        <v>1</v>
      </c>
    </row>
    <row r="235" spans="1:7" ht="22.5">
      <c r="A235" s="169">
        <f t="shared" si="3"/>
        <v>220</v>
      </c>
      <c r="B235" s="170" t="s">
        <v>438</v>
      </c>
      <c r="C235" s="171" t="s">
        <v>886</v>
      </c>
      <c r="D235" s="171" t="s">
        <v>336</v>
      </c>
      <c r="E235" s="171" t="s">
        <v>1012</v>
      </c>
      <c r="F235" s="171" t="s">
        <v>921</v>
      </c>
      <c r="G235" s="172">
        <v>1</v>
      </c>
    </row>
    <row r="236" spans="1:7" ht="67.5">
      <c r="A236" s="169">
        <f t="shared" si="3"/>
        <v>221</v>
      </c>
      <c r="B236" s="170" t="s">
        <v>1013</v>
      </c>
      <c r="C236" s="171" t="s">
        <v>886</v>
      </c>
      <c r="D236" s="171" t="s">
        <v>336</v>
      </c>
      <c r="E236" s="171" t="s">
        <v>1014</v>
      </c>
      <c r="F236" s="171"/>
      <c r="G236" s="172">
        <v>2160</v>
      </c>
    </row>
    <row r="237" spans="1:7" ht="22.5">
      <c r="A237" s="169">
        <f t="shared" si="3"/>
        <v>222</v>
      </c>
      <c r="B237" s="170" t="s">
        <v>919</v>
      </c>
      <c r="C237" s="171" t="s">
        <v>886</v>
      </c>
      <c r="D237" s="171" t="s">
        <v>336</v>
      </c>
      <c r="E237" s="171" t="s">
        <v>1014</v>
      </c>
      <c r="F237" s="171" t="s">
        <v>920</v>
      </c>
      <c r="G237" s="172">
        <v>2160</v>
      </c>
    </row>
    <row r="238" spans="1:7" ht="22.5">
      <c r="A238" s="169">
        <f t="shared" si="3"/>
        <v>223</v>
      </c>
      <c r="B238" s="170" t="s">
        <v>438</v>
      </c>
      <c r="C238" s="171" t="s">
        <v>886</v>
      </c>
      <c r="D238" s="171" t="s">
        <v>336</v>
      </c>
      <c r="E238" s="171" t="s">
        <v>1014</v>
      </c>
      <c r="F238" s="171" t="s">
        <v>921</v>
      </c>
      <c r="G238" s="172">
        <v>2160</v>
      </c>
    </row>
    <row r="239" spans="1:7" ht="12.75">
      <c r="A239" s="169">
        <f t="shared" si="3"/>
        <v>224</v>
      </c>
      <c r="B239" s="170" t="s">
        <v>206</v>
      </c>
      <c r="C239" s="171" t="s">
        <v>886</v>
      </c>
      <c r="D239" s="171" t="s">
        <v>207</v>
      </c>
      <c r="E239" s="171"/>
      <c r="F239" s="171"/>
      <c r="G239" s="172">
        <f>11643+5499.8</f>
        <v>17142.8</v>
      </c>
    </row>
    <row r="240" spans="1:7" ht="33.75">
      <c r="A240" s="169">
        <f t="shared" si="3"/>
        <v>225</v>
      </c>
      <c r="B240" s="170" t="s">
        <v>1015</v>
      </c>
      <c r="C240" s="171" t="s">
        <v>886</v>
      </c>
      <c r="D240" s="171" t="s">
        <v>207</v>
      </c>
      <c r="E240" s="171" t="s">
        <v>1016</v>
      </c>
      <c r="F240" s="171"/>
      <c r="G240" s="172">
        <v>11643</v>
      </c>
    </row>
    <row r="241" spans="1:7" ht="22.5">
      <c r="A241" s="169">
        <f t="shared" si="3"/>
        <v>226</v>
      </c>
      <c r="B241" s="170" t="s">
        <v>1017</v>
      </c>
      <c r="C241" s="171" t="s">
        <v>886</v>
      </c>
      <c r="D241" s="171" t="s">
        <v>207</v>
      </c>
      <c r="E241" s="171" t="s">
        <v>1018</v>
      </c>
      <c r="F241" s="171"/>
      <c r="G241" s="172">
        <v>1668</v>
      </c>
    </row>
    <row r="242" spans="1:7" ht="67.5">
      <c r="A242" s="169">
        <f t="shared" si="3"/>
        <v>227</v>
      </c>
      <c r="B242" s="174" t="s">
        <v>1019</v>
      </c>
      <c r="C242" s="171" t="s">
        <v>886</v>
      </c>
      <c r="D242" s="171" t="s">
        <v>207</v>
      </c>
      <c r="E242" s="171" t="s">
        <v>1020</v>
      </c>
      <c r="F242" s="171"/>
      <c r="G242" s="172">
        <v>210</v>
      </c>
    </row>
    <row r="243" spans="1:7" ht="22.5">
      <c r="A243" s="169">
        <f t="shared" si="3"/>
        <v>228</v>
      </c>
      <c r="B243" s="170" t="s">
        <v>919</v>
      </c>
      <c r="C243" s="171" t="s">
        <v>886</v>
      </c>
      <c r="D243" s="171" t="s">
        <v>207</v>
      </c>
      <c r="E243" s="171" t="s">
        <v>1020</v>
      </c>
      <c r="F243" s="171" t="s">
        <v>920</v>
      </c>
      <c r="G243" s="172">
        <v>210</v>
      </c>
    </row>
    <row r="244" spans="1:7" ht="22.5">
      <c r="A244" s="169">
        <f t="shared" si="3"/>
        <v>229</v>
      </c>
      <c r="B244" s="170" t="s">
        <v>438</v>
      </c>
      <c r="C244" s="171" t="s">
        <v>886</v>
      </c>
      <c r="D244" s="171" t="s">
        <v>207</v>
      </c>
      <c r="E244" s="171" t="s">
        <v>1020</v>
      </c>
      <c r="F244" s="171" t="s">
        <v>921</v>
      </c>
      <c r="G244" s="172">
        <v>210</v>
      </c>
    </row>
    <row r="245" spans="1:7" ht="90">
      <c r="A245" s="169">
        <f t="shared" si="3"/>
        <v>230</v>
      </c>
      <c r="B245" s="174" t="s">
        <v>1023</v>
      </c>
      <c r="C245" s="171" t="s">
        <v>886</v>
      </c>
      <c r="D245" s="171" t="s">
        <v>207</v>
      </c>
      <c r="E245" s="171" t="s">
        <v>1024</v>
      </c>
      <c r="F245" s="171"/>
      <c r="G245" s="172">
        <v>210</v>
      </c>
    </row>
    <row r="246" spans="1:7" ht="22.5">
      <c r="A246" s="169">
        <f t="shared" si="3"/>
        <v>231</v>
      </c>
      <c r="B246" s="170" t="s">
        <v>919</v>
      </c>
      <c r="C246" s="171" t="s">
        <v>886</v>
      </c>
      <c r="D246" s="171" t="s">
        <v>207</v>
      </c>
      <c r="E246" s="171" t="s">
        <v>1024</v>
      </c>
      <c r="F246" s="171" t="s">
        <v>920</v>
      </c>
      <c r="G246" s="172">
        <v>210</v>
      </c>
    </row>
    <row r="247" spans="1:7" ht="22.5">
      <c r="A247" s="169">
        <f t="shared" si="3"/>
        <v>232</v>
      </c>
      <c r="B247" s="170" t="s">
        <v>438</v>
      </c>
      <c r="C247" s="171" t="s">
        <v>886</v>
      </c>
      <c r="D247" s="171" t="s">
        <v>207</v>
      </c>
      <c r="E247" s="171" t="s">
        <v>1024</v>
      </c>
      <c r="F247" s="171" t="s">
        <v>921</v>
      </c>
      <c r="G247" s="172">
        <v>210</v>
      </c>
    </row>
    <row r="248" spans="1:7" ht="78.75">
      <c r="A248" s="169">
        <f t="shared" si="3"/>
        <v>233</v>
      </c>
      <c r="B248" s="174" t="s">
        <v>1025</v>
      </c>
      <c r="C248" s="171" t="s">
        <v>886</v>
      </c>
      <c r="D248" s="171" t="s">
        <v>207</v>
      </c>
      <c r="E248" s="171" t="s">
        <v>1026</v>
      </c>
      <c r="F248" s="171"/>
      <c r="G248" s="172">
        <v>600</v>
      </c>
    </row>
    <row r="249" spans="1:7" ht="22.5">
      <c r="A249" s="169">
        <f t="shared" si="3"/>
        <v>234</v>
      </c>
      <c r="B249" s="170" t="s">
        <v>919</v>
      </c>
      <c r="C249" s="171" t="s">
        <v>886</v>
      </c>
      <c r="D249" s="171" t="s">
        <v>207</v>
      </c>
      <c r="E249" s="171" t="s">
        <v>1026</v>
      </c>
      <c r="F249" s="171" t="s">
        <v>920</v>
      </c>
      <c r="G249" s="172">
        <v>600</v>
      </c>
    </row>
    <row r="250" spans="1:7" ht="22.5">
      <c r="A250" s="169">
        <f t="shared" si="3"/>
        <v>235</v>
      </c>
      <c r="B250" s="170" t="s">
        <v>438</v>
      </c>
      <c r="C250" s="171" t="s">
        <v>886</v>
      </c>
      <c r="D250" s="171" t="s">
        <v>207</v>
      </c>
      <c r="E250" s="171" t="s">
        <v>1026</v>
      </c>
      <c r="F250" s="171" t="s">
        <v>921</v>
      </c>
      <c r="G250" s="172">
        <v>600</v>
      </c>
    </row>
    <row r="251" spans="1:7" ht="78.75">
      <c r="A251" s="169">
        <f t="shared" si="3"/>
        <v>236</v>
      </c>
      <c r="B251" s="174" t="s">
        <v>1027</v>
      </c>
      <c r="C251" s="171" t="s">
        <v>886</v>
      </c>
      <c r="D251" s="171" t="s">
        <v>207</v>
      </c>
      <c r="E251" s="171" t="s">
        <v>1028</v>
      </c>
      <c r="F251" s="171"/>
      <c r="G251" s="172">
        <v>450</v>
      </c>
    </row>
    <row r="252" spans="1:7" ht="22.5">
      <c r="A252" s="169">
        <f t="shared" si="3"/>
        <v>237</v>
      </c>
      <c r="B252" s="170" t="s">
        <v>919</v>
      </c>
      <c r="C252" s="171" t="s">
        <v>886</v>
      </c>
      <c r="D252" s="171" t="s">
        <v>207</v>
      </c>
      <c r="E252" s="171" t="s">
        <v>1028</v>
      </c>
      <c r="F252" s="171" t="s">
        <v>920</v>
      </c>
      <c r="G252" s="172">
        <v>450</v>
      </c>
    </row>
    <row r="253" spans="1:7" ht="22.5">
      <c r="A253" s="169">
        <f t="shared" si="3"/>
        <v>238</v>
      </c>
      <c r="B253" s="170" t="s">
        <v>438</v>
      </c>
      <c r="C253" s="171" t="s">
        <v>886</v>
      </c>
      <c r="D253" s="171" t="s">
        <v>207</v>
      </c>
      <c r="E253" s="171" t="s">
        <v>1028</v>
      </c>
      <c r="F253" s="171" t="s">
        <v>921</v>
      </c>
      <c r="G253" s="172">
        <v>450</v>
      </c>
    </row>
    <row r="254" spans="1:7" ht="168.75">
      <c r="A254" s="169">
        <f t="shared" si="3"/>
        <v>239</v>
      </c>
      <c r="B254" s="174" t="s">
        <v>461</v>
      </c>
      <c r="C254" s="171" t="s">
        <v>886</v>
      </c>
      <c r="D254" s="171" t="s">
        <v>207</v>
      </c>
      <c r="E254" s="171" t="s">
        <v>462</v>
      </c>
      <c r="F254" s="171"/>
      <c r="G254" s="172">
        <v>198</v>
      </c>
    </row>
    <row r="255" spans="1:7" ht="22.5">
      <c r="A255" s="169">
        <f t="shared" si="3"/>
        <v>240</v>
      </c>
      <c r="B255" s="170" t="s">
        <v>919</v>
      </c>
      <c r="C255" s="171" t="s">
        <v>886</v>
      </c>
      <c r="D255" s="171" t="s">
        <v>207</v>
      </c>
      <c r="E255" s="171" t="s">
        <v>462</v>
      </c>
      <c r="F255" s="171" t="s">
        <v>920</v>
      </c>
      <c r="G255" s="172">
        <v>198</v>
      </c>
    </row>
    <row r="256" spans="1:7" ht="22.5">
      <c r="A256" s="169">
        <f t="shared" si="3"/>
        <v>241</v>
      </c>
      <c r="B256" s="170" t="s">
        <v>438</v>
      </c>
      <c r="C256" s="171" t="s">
        <v>886</v>
      </c>
      <c r="D256" s="171" t="s">
        <v>207</v>
      </c>
      <c r="E256" s="171" t="s">
        <v>462</v>
      </c>
      <c r="F256" s="171" t="s">
        <v>921</v>
      </c>
      <c r="G256" s="172">
        <v>198</v>
      </c>
    </row>
    <row r="257" spans="1:7" ht="22.5">
      <c r="A257" s="169">
        <f t="shared" si="3"/>
        <v>242</v>
      </c>
      <c r="B257" s="170" t="s">
        <v>1029</v>
      </c>
      <c r="C257" s="171" t="s">
        <v>886</v>
      </c>
      <c r="D257" s="171" t="s">
        <v>207</v>
      </c>
      <c r="E257" s="171" t="s">
        <v>1030</v>
      </c>
      <c r="F257" s="171"/>
      <c r="G257" s="172">
        <v>71</v>
      </c>
    </row>
    <row r="258" spans="1:7" ht="101.25">
      <c r="A258" s="169">
        <f t="shared" si="3"/>
        <v>243</v>
      </c>
      <c r="B258" s="174" t="s">
        <v>1031</v>
      </c>
      <c r="C258" s="171" t="s">
        <v>886</v>
      </c>
      <c r="D258" s="171" t="s">
        <v>207</v>
      </c>
      <c r="E258" s="171" t="s">
        <v>1032</v>
      </c>
      <c r="F258" s="171"/>
      <c r="G258" s="172">
        <v>65</v>
      </c>
    </row>
    <row r="259" spans="1:7" ht="22.5">
      <c r="A259" s="169">
        <f t="shared" si="3"/>
        <v>244</v>
      </c>
      <c r="B259" s="170" t="s">
        <v>919</v>
      </c>
      <c r="C259" s="171" t="s">
        <v>886</v>
      </c>
      <c r="D259" s="171" t="s">
        <v>207</v>
      </c>
      <c r="E259" s="171" t="s">
        <v>1032</v>
      </c>
      <c r="F259" s="171" t="s">
        <v>920</v>
      </c>
      <c r="G259" s="172">
        <v>65</v>
      </c>
    </row>
    <row r="260" spans="1:7" ht="22.5">
      <c r="A260" s="169">
        <f t="shared" si="3"/>
        <v>245</v>
      </c>
      <c r="B260" s="170" t="s">
        <v>438</v>
      </c>
      <c r="C260" s="171" t="s">
        <v>886</v>
      </c>
      <c r="D260" s="171" t="s">
        <v>207</v>
      </c>
      <c r="E260" s="171" t="s">
        <v>1032</v>
      </c>
      <c r="F260" s="171" t="s">
        <v>921</v>
      </c>
      <c r="G260" s="172">
        <v>65</v>
      </c>
    </row>
    <row r="261" spans="1:7" ht="78.75">
      <c r="A261" s="169">
        <f t="shared" si="3"/>
        <v>246</v>
      </c>
      <c r="B261" s="174" t="s">
        <v>1033</v>
      </c>
      <c r="C261" s="171" t="s">
        <v>886</v>
      </c>
      <c r="D261" s="171" t="s">
        <v>207</v>
      </c>
      <c r="E261" s="171" t="s">
        <v>1034</v>
      </c>
      <c r="F261" s="171"/>
      <c r="G261" s="172">
        <v>6</v>
      </c>
    </row>
    <row r="262" spans="1:7" ht="22.5">
      <c r="A262" s="169">
        <f t="shared" si="3"/>
        <v>247</v>
      </c>
      <c r="B262" s="170" t="s">
        <v>919</v>
      </c>
      <c r="C262" s="171" t="s">
        <v>886</v>
      </c>
      <c r="D262" s="171" t="s">
        <v>207</v>
      </c>
      <c r="E262" s="171" t="s">
        <v>1034</v>
      </c>
      <c r="F262" s="171" t="s">
        <v>920</v>
      </c>
      <c r="G262" s="172">
        <v>6</v>
      </c>
    </row>
    <row r="263" spans="1:7" ht="22.5">
      <c r="A263" s="169">
        <f t="shared" si="3"/>
        <v>248</v>
      </c>
      <c r="B263" s="170" t="s">
        <v>438</v>
      </c>
      <c r="C263" s="171" t="s">
        <v>886</v>
      </c>
      <c r="D263" s="171" t="s">
        <v>207</v>
      </c>
      <c r="E263" s="171" t="s">
        <v>1034</v>
      </c>
      <c r="F263" s="171" t="s">
        <v>921</v>
      </c>
      <c r="G263" s="172">
        <v>6</v>
      </c>
    </row>
    <row r="264" spans="1:7" ht="22.5">
      <c r="A264" s="169">
        <f t="shared" si="3"/>
        <v>249</v>
      </c>
      <c r="B264" s="170" t="s">
        <v>1035</v>
      </c>
      <c r="C264" s="171" t="s">
        <v>886</v>
      </c>
      <c r="D264" s="171" t="s">
        <v>207</v>
      </c>
      <c r="E264" s="171" t="s">
        <v>1036</v>
      </c>
      <c r="F264" s="171"/>
      <c r="G264" s="172">
        <v>650.4</v>
      </c>
    </row>
    <row r="265" spans="1:7" ht="78.75">
      <c r="A265" s="169">
        <f t="shared" si="3"/>
        <v>250</v>
      </c>
      <c r="B265" s="174" t="s">
        <v>570</v>
      </c>
      <c r="C265" s="171" t="s">
        <v>886</v>
      </c>
      <c r="D265" s="171" t="s">
        <v>207</v>
      </c>
      <c r="E265" s="171" t="s">
        <v>571</v>
      </c>
      <c r="F265" s="171"/>
      <c r="G265" s="172">
        <v>650</v>
      </c>
    </row>
    <row r="266" spans="1:7" ht="12.75">
      <c r="A266" s="169">
        <f t="shared" si="3"/>
        <v>251</v>
      </c>
      <c r="B266" s="170" t="s">
        <v>1021</v>
      </c>
      <c r="C266" s="171" t="s">
        <v>886</v>
      </c>
      <c r="D266" s="171" t="s">
        <v>207</v>
      </c>
      <c r="E266" s="171" t="s">
        <v>571</v>
      </c>
      <c r="F266" s="171" t="s">
        <v>62</v>
      </c>
      <c r="G266" s="172">
        <v>650</v>
      </c>
    </row>
    <row r="267" spans="1:7" ht="12.75">
      <c r="A267" s="169">
        <f t="shared" si="3"/>
        <v>252</v>
      </c>
      <c r="B267" s="170" t="s">
        <v>340</v>
      </c>
      <c r="C267" s="171" t="s">
        <v>886</v>
      </c>
      <c r="D267" s="171" t="s">
        <v>207</v>
      </c>
      <c r="E267" s="171" t="s">
        <v>571</v>
      </c>
      <c r="F267" s="171" t="s">
        <v>1022</v>
      </c>
      <c r="G267" s="172">
        <v>650</v>
      </c>
    </row>
    <row r="268" spans="1:7" ht="101.25">
      <c r="A268" s="169">
        <f t="shared" si="3"/>
        <v>253</v>
      </c>
      <c r="B268" s="174" t="s">
        <v>572</v>
      </c>
      <c r="C268" s="171" t="s">
        <v>886</v>
      </c>
      <c r="D268" s="171" t="s">
        <v>207</v>
      </c>
      <c r="E268" s="171" t="s">
        <v>1037</v>
      </c>
      <c r="F268" s="171"/>
      <c r="G268" s="172">
        <v>0.4</v>
      </c>
    </row>
    <row r="269" spans="1:7" ht="22.5">
      <c r="A269" s="169">
        <f t="shared" si="3"/>
        <v>254</v>
      </c>
      <c r="B269" s="170" t="s">
        <v>919</v>
      </c>
      <c r="C269" s="171" t="s">
        <v>886</v>
      </c>
      <c r="D269" s="171" t="s">
        <v>207</v>
      </c>
      <c r="E269" s="171" t="s">
        <v>1037</v>
      </c>
      <c r="F269" s="171" t="s">
        <v>920</v>
      </c>
      <c r="G269" s="172">
        <v>0.4</v>
      </c>
    </row>
    <row r="270" spans="1:7" ht="22.5">
      <c r="A270" s="169">
        <f t="shared" si="3"/>
        <v>255</v>
      </c>
      <c r="B270" s="170" t="s">
        <v>438</v>
      </c>
      <c r="C270" s="171" t="s">
        <v>886</v>
      </c>
      <c r="D270" s="171" t="s">
        <v>207</v>
      </c>
      <c r="E270" s="171" t="s">
        <v>1037</v>
      </c>
      <c r="F270" s="171" t="s">
        <v>921</v>
      </c>
      <c r="G270" s="172">
        <v>0.4</v>
      </c>
    </row>
    <row r="271" spans="1:7" ht="12.75">
      <c r="A271" s="169">
        <f t="shared" si="3"/>
        <v>256</v>
      </c>
      <c r="B271" s="170" t="s">
        <v>743</v>
      </c>
      <c r="C271" s="171" t="s">
        <v>886</v>
      </c>
      <c r="D271" s="171" t="s">
        <v>207</v>
      </c>
      <c r="E271" s="171" t="s">
        <v>1038</v>
      </c>
      <c r="F271" s="171"/>
      <c r="G271" s="172">
        <f>9253.6+5499.8</f>
        <v>14753.400000000001</v>
      </c>
    </row>
    <row r="272" spans="1:7" ht="67.5">
      <c r="A272" s="169">
        <f t="shared" si="3"/>
        <v>257</v>
      </c>
      <c r="B272" s="170" t="s">
        <v>464</v>
      </c>
      <c r="C272" s="171" t="s">
        <v>886</v>
      </c>
      <c r="D272" s="171" t="s">
        <v>207</v>
      </c>
      <c r="E272" s="171" t="s">
        <v>1039</v>
      </c>
      <c r="F272" s="171"/>
      <c r="G272" s="172">
        <f>G273</f>
        <v>14608</v>
      </c>
    </row>
    <row r="273" spans="1:7" ht="12.75">
      <c r="A273" s="169">
        <f t="shared" si="3"/>
        <v>258</v>
      </c>
      <c r="B273" s="170" t="s">
        <v>949</v>
      </c>
      <c r="C273" s="171" t="s">
        <v>886</v>
      </c>
      <c r="D273" s="171" t="s">
        <v>207</v>
      </c>
      <c r="E273" s="171" t="s">
        <v>1039</v>
      </c>
      <c r="F273" s="171" t="s">
        <v>950</v>
      </c>
      <c r="G273" s="172">
        <f>G274</f>
        <v>14608</v>
      </c>
    </row>
    <row r="274" spans="1:7" ht="33.75">
      <c r="A274" s="169">
        <f t="shared" si="3"/>
        <v>259</v>
      </c>
      <c r="B274" s="170" t="s">
        <v>763</v>
      </c>
      <c r="C274" s="171" t="s">
        <v>886</v>
      </c>
      <c r="D274" s="171" t="s">
        <v>207</v>
      </c>
      <c r="E274" s="171" t="s">
        <v>1039</v>
      </c>
      <c r="F274" s="171" t="s">
        <v>764</v>
      </c>
      <c r="G274" s="172">
        <f>9108.2+5499.8</f>
        <v>14608</v>
      </c>
    </row>
    <row r="275" spans="1:7" ht="67.5">
      <c r="A275" s="169">
        <f t="shared" si="3"/>
        <v>260</v>
      </c>
      <c r="B275" s="174" t="s">
        <v>573</v>
      </c>
      <c r="C275" s="171" t="s">
        <v>886</v>
      </c>
      <c r="D275" s="171" t="s">
        <v>207</v>
      </c>
      <c r="E275" s="171" t="s">
        <v>574</v>
      </c>
      <c r="F275" s="171"/>
      <c r="G275" s="172">
        <v>9.5</v>
      </c>
    </row>
    <row r="276" spans="1:7" ht="22.5">
      <c r="A276" s="169">
        <f t="shared" si="3"/>
        <v>261</v>
      </c>
      <c r="B276" s="170" t="s">
        <v>919</v>
      </c>
      <c r="C276" s="171" t="s">
        <v>886</v>
      </c>
      <c r="D276" s="171" t="s">
        <v>207</v>
      </c>
      <c r="E276" s="171" t="s">
        <v>574</v>
      </c>
      <c r="F276" s="171" t="s">
        <v>920</v>
      </c>
      <c r="G276" s="172">
        <v>9.5</v>
      </c>
    </row>
    <row r="277" spans="1:7" ht="22.5">
      <c r="A277" s="169">
        <f aca="true" t="shared" si="4" ref="A277:A340">A276+1</f>
        <v>262</v>
      </c>
      <c r="B277" s="170" t="s">
        <v>438</v>
      </c>
      <c r="C277" s="171" t="s">
        <v>886</v>
      </c>
      <c r="D277" s="171" t="s">
        <v>207</v>
      </c>
      <c r="E277" s="171" t="s">
        <v>574</v>
      </c>
      <c r="F277" s="171" t="s">
        <v>921</v>
      </c>
      <c r="G277" s="172">
        <v>9.5</v>
      </c>
    </row>
    <row r="278" spans="1:7" ht="56.25">
      <c r="A278" s="169">
        <f t="shared" si="4"/>
        <v>263</v>
      </c>
      <c r="B278" s="170" t="s">
        <v>575</v>
      </c>
      <c r="C278" s="171" t="s">
        <v>886</v>
      </c>
      <c r="D278" s="171" t="s">
        <v>207</v>
      </c>
      <c r="E278" s="171" t="s">
        <v>576</v>
      </c>
      <c r="F278" s="171"/>
      <c r="G278" s="172">
        <v>135.9</v>
      </c>
    </row>
    <row r="279" spans="1:7" ht="22.5">
      <c r="A279" s="169">
        <f t="shared" si="4"/>
        <v>264</v>
      </c>
      <c r="B279" s="170" t="s">
        <v>919</v>
      </c>
      <c r="C279" s="171" t="s">
        <v>886</v>
      </c>
      <c r="D279" s="171" t="s">
        <v>207</v>
      </c>
      <c r="E279" s="171" t="s">
        <v>576</v>
      </c>
      <c r="F279" s="171" t="s">
        <v>920</v>
      </c>
      <c r="G279" s="172">
        <v>135.9</v>
      </c>
    </row>
    <row r="280" spans="1:7" ht="22.5">
      <c r="A280" s="169">
        <f t="shared" si="4"/>
        <v>265</v>
      </c>
      <c r="B280" s="170" t="s">
        <v>438</v>
      </c>
      <c r="C280" s="171" t="s">
        <v>886</v>
      </c>
      <c r="D280" s="171" t="s">
        <v>207</v>
      </c>
      <c r="E280" s="171" t="s">
        <v>576</v>
      </c>
      <c r="F280" s="171" t="s">
        <v>921</v>
      </c>
      <c r="G280" s="172">
        <v>135.9</v>
      </c>
    </row>
    <row r="281" spans="1:7" ht="12.75">
      <c r="A281" s="169">
        <f t="shared" si="4"/>
        <v>266</v>
      </c>
      <c r="B281" s="170" t="s">
        <v>883</v>
      </c>
      <c r="C281" s="171" t="s">
        <v>886</v>
      </c>
      <c r="D281" s="171" t="s">
        <v>884</v>
      </c>
      <c r="E281" s="171"/>
      <c r="F281" s="171"/>
      <c r="G281" s="172">
        <v>770</v>
      </c>
    </row>
    <row r="282" spans="1:7" ht="22.5">
      <c r="A282" s="169">
        <f t="shared" si="4"/>
        <v>267</v>
      </c>
      <c r="B282" s="170" t="s">
        <v>939</v>
      </c>
      <c r="C282" s="171" t="s">
        <v>886</v>
      </c>
      <c r="D282" s="171" t="s">
        <v>884</v>
      </c>
      <c r="E282" s="171" t="s">
        <v>940</v>
      </c>
      <c r="F282" s="171"/>
      <c r="G282" s="172">
        <v>770</v>
      </c>
    </row>
    <row r="283" spans="1:7" ht="22.5">
      <c r="A283" s="169">
        <f t="shared" si="4"/>
        <v>268</v>
      </c>
      <c r="B283" s="170" t="s">
        <v>941</v>
      </c>
      <c r="C283" s="171" t="s">
        <v>886</v>
      </c>
      <c r="D283" s="171" t="s">
        <v>884</v>
      </c>
      <c r="E283" s="171" t="s">
        <v>942</v>
      </c>
      <c r="F283" s="171"/>
      <c r="G283" s="172">
        <v>770</v>
      </c>
    </row>
    <row r="284" spans="1:7" ht="33.75">
      <c r="A284" s="169">
        <f t="shared" si="4"/>
        <v>269</v>
      </c>
      <c r="B284" s="170" t="s">
        <v>506</v>
      </c>
      <c r="C284" s="171" t="s">
        <v>886</v>
      </c>
      <c r="D284" s="171" t="s">
        <v>884</v>
      </c>
      <c r="E284" s="171" t="s">
        <v>507</v>
      </c>
      <c r="F284" s="171"/>
      <c r="G284" s="172">
        <v>770</v>
      </c>
    </row>
    <row r="285" spans="1:7" ht="22.5">
      <c r="A285" s="169">
        <f t="shared" si="4"/>
        <v>270</v>
      </c>
      <c r="B285" s="170" t="s">
        <v>919</v>
      </c>
      <c r="C285" s="171" t="s">
        <v>886</v>
      </c>
      <c r="D285" s="171" t="s">
        <v>884</v>
      </c>
      <c r="E285" s="171" t="s">
        <v>507</v>
      </c>
      <c r="F285" s="171" t="s">
        <v>920</v>
      </c>
      <c r="G285" s="172">
        <v>770</v>
      </c>
    </row>
    <row r="286" spans="1:7" ht="22.5">
      <c r="A286" s="169">
        <f t="shared" si="4"/>
        <v>271</v>
      </c>
      <c r="B286" s="170" t="s">
        <v>438</v>
      </c>
      <c r="C286" s="171" t="s">
        <v>886</v>
      </c>
      <c r="D286" s="171" t="s">
        <v>884</v>
      </c>
      <c r="E286" s="171" t="s">
        <v>507</v>
      </c>
      <c r="F286" s="171" t="s">
        <v>921</v>
      </c>
      <c r="G286" s="172">
        <v>770</v>
      </c>
    </row>
    <row r="287" spans="1:7" ht="22.5">
      <c r="A287" s="169">
        <f t="shared" si="4"/>
        <v>272</v>
      </c>
      <c r="B287" s="170" t="s">
        <v>208</v>
      </c>
      <c r="C287" s="171" t="s">
        <v>886</v>
      </c>
      <c r="D287" s="171" t="s">
        <v>209</v>
      </c>
      <c r="E287" s="171"/>
      <c r="F287" s="171"/>
      <c r="G287" s="172">
        <v>23186.3</v>
      </c>
    </row>
    <row r="288" spans="1:7" ht="33.75">
      <c r="A288" s="169">
        <f t="shared" si="4"/>
        <v>273</v>
      </c>
      <c r="B288" s="170" t="s">
        <v>1015</v>
      </c>
      <c r="C288" s="171" t="s">
        <v>886</v>
      </c>
      <c r="D288" s="171" t="s">
        <v>209</v>
      </c>
      <c r="E288" s="171" t="s">
        <v>1016</v>
      </c>
      <c r="F288" s="171"/>
      <c r="G288" s="172">
        <v>23186.3</v>
      </c>
    </row>
    <row r="289" spans="1:7" ht="22.5">
      <c r="A289" s="169">
        <f t="shared" si="4"/>
        <v>274</v>
      </c>
      <c r="B289" s="170" t="s">
        <v>1040</v>
      </c>
      <c r="C289" s="171" t="s">
        <v>886</v>
      </c>
      <c r="D289" s="171" t="s">
        <v>209</v>
      </c>
      <c r="E289" s="171" t="s">
        <v>1041</v>
      </c>
      <c r="F289" s="171"/>
      <c r="G289" s="172">
        <v>2961.3</v>
      </c>
    </row>
    <row r="290" spans="1:7" ht="78.75">
      <c r="A290" s="169">
        <f t="shared" si="4"/>
        <v>275</v>
      </c>
      <c r="B290" s="174" t="s">
        <v>1042</v>
      </c>
      <c r="C290" s="171" t="s">
        <v>886</v>
      </c>
      <c r="D290" s="171" t="s">
        <v>209</v>
      </c>
      <c r="E290" s="171" t="s">
        <v>1043</v>
      </c>
      <c r="F290" s="171"/>
      <c r="G290" s="172">
        <v>2961.3</v>
      </c>
    </row>
    <row r="291" spans="1:7" ht="56.25">
      <c r="A291" s="169">
        <f t="shared" si="4"/>
        <v>276</v>
      </c>
      <c r="B291" s="170" t="s">
        <v>738</v>
      </c>
      <c r="C291" s="171" t="s">
        <v>886</v>
      </c>
      <c r="D291" s="171" t="s">
        <v>209</v>
      </c>
      <c r="E291" s="171" t="s">
        <v>1043</v>
      </c>
      <c r="F291" s="171" t="s">
        <v>739</v>
      </c>
      <c r="G291" s="172">
        <v>2314</v>
      </c>
    </row>
    <row r="292" spans="1:7" ht="12.75">
      <c r="A292" s="169">
        <f t="shared" si="4"/>
        <v>277</v>
      </c>
      <c r="B292" s="170" t="s">
        <v>1044</v>
      </c>
      <c r="C292" s="171" t="s">
        <v>886</v>
      </c>
      <c r="D292" s="171" t="s">
        <v>209</v>
      </c>
      <c r="E292" s="171" t="s">
        <v>1043</v>
      </c>
      <c r="F292" s="171" t="s">
        <v>16</v>
      </c>
      <c r="G292" s="172">
        <v>2314</v>
      </c>
    </row>
    <row r="293" spans="1:7" ht="22.5">
      <c r="A293" s="169">
        <f t="shared" si="4"/>
        <v>278</v>
      </c>
      <c r="B293" s="170" t="s">
        <v>919</v>
      </c>
      <c r="C293" s="171" t="s">
        <v>886</v>
      </c>
      <c r="D293" s="171" t="s">
        <v>209</v>
      </c>
      <c r="E293" s="171" t="s">
        <v>1043</v>
      </c>
      <c r="F293" s="171" t="s">
        <v>920</v>
      </c>
      <c r="G293" s="172">
        <v>647.3</v>
      </c>
    </row>
    <row r="294" spans="1:7" ht="22.5">
      <c r="A294" s="169">
        <f t="shared" si="4"/>
        <v>279</v>
      </c>
      <c r="B294" s="170" t="s">
        <v>438</v>
      </c>
      <c r="C294" s="171" t="s">
        <v>886</v>
      </c>
      <c r="D294" s="171" t="s">
        <v>209</v>
      </c>
      <c r="E294" s="171" t="s">
        <v>1043</v>
      </c>
      <c r="F294" s="171" t="s">
        <v>921</v>
      </c>
      <c r="G294" s="172">
        <v>647.3</v>
      </c>
    </row>
    <row r="295" spans="1:7" ht="12.75">
      <c r="A295" s="169">
        <f t="shared" si="4"/>
        <v>280</v>
      </c>
      <c r="B295" s="170" t="s">
        <v>743</v>
      </c>
      <c r="C295" s="171" t="s">
        <v>886</v>
      </c>
      <c r="D295" s="171" t="s">
        <v>209</v>
      </c>
      <c r="E295" s="171" t="s">
        <v>1038</v>
      </c>
      <c r="F295" s="171"/>
      <c r="G295" s="172">
        <v>20225</v>
      </c>
    </row>
    <row r="296" spans="1:7" ht="146.25">
      <c r="A296" s="169">
        <f t="shared" si="4"/>
        <v>281</v>
      </c>
      <c r="B296" s="174" t="s">
        <v>577</v>
      </c>
      <c r="C296" s="171" t="s">
        <v>886</v>
      </c>
      <c r="D296" s="171" t="s">
        <v>209</v>
      </c>
      <c r="E296" s="171" t="s">
        <v>578</v>
      </c>
      <c r="F296" s="171"/>
      <c r="G296" s="172">
        <v>19800</v>
      </c>
    </row>
    <row r="297" spans="1:7" ht="22.5">
      <c r="A297" s="169">
        <f t="shared" si="4"/>
        <v>282</v>
      </c>
      <c r="B297" s="170" t="s">
        <v>919</v>
      </c>
      <c r="C297" s="171" t="s">
        <v>886</v>
      </c>
      <c r="D297" s="171" t="s">
        <v>209</v>
      </c>
      <c r="E297" s="171" t="s">
        <v>578</v>
      </c>
      <c r="F297" s="171" t="s">
        <v>920</v>
      </c>
      <c r="G297" s="172">
        <v>19800</v>
      </c>
    </row>
    <row r="298" spans="1:7" ht="22.5">
      <c r="A298" s="169">
        <f t="shared" si="4"/>
        <v>283</v>
      </c>
      <c r="B298" s="170" t="s">
        <v>438</v>
      </c>
      <c r="C298" s="171" t="s">
        <v>886</v>
      </c>
      <c r="D298" s="171" t="s">
        <v>209</v>
      </c>
      <c r="E298" s="171" t="s">
        <v>578</v>
      </c>
      <c r="F298" s="171" t="s">
        <v>921</v>
      </c>
      <c r="G298" s="172">
        <v>19800</v>
      </c>
    </row>
    <row r="299" spans="1:7" ht="78.75">
      <c r="A299" s="169">
        <f t="shared" si="4"/>
        <v>284</v>
      </c>
      <c r="B299" s="174" t="s">
        <v>579</v>
      </c>
      <c r="C299" s="171" t="s">
        <v>886</v>
      </c>
      <c r="D299" s="171" t="s">
        <v>209</v>
      </c>
      <c r="E299" s="171" t="s">
        <v>1045</v>
      </c>
      <c r="F299" s="171"/>
      <c r="G299" s="172">
        <v>425</v>
      </c>
    </row>
    <row r="300" spans="1:7" ht="22.5">
      <c r="A300" s="169">
        <f t="shared" si="4"/>
        <v>285</v>
      </c>
      <c r="B300" s="170" t="s">
        <v>919</v>
      </c>
      <c r="C300" s="171" t="s">
        <v>886</v>
      </c>
      <c r="D300" s="171" t="s">
        <v>209</v>
      </c>
      <c r="E300" s="171" t="s">
        <v>1045</v>
      </c>
      <c r="F300" s="171" t="s">
        <v>920</v>
      </c>
      <c r="G300" s="172">
        <v>425</v>
      </c>
    </row>
    <row r="301" spans="1:7" ht="22.5">
      <c r="A301" s="169">
        <f t="shared" si="4"/>
        <v>286</v>
      </c>
      <c r="B301" s="170" t="s">
        <v>438</v>
      </c>
      <c r="C301" s="171" t="s">
        <v>886</v>
      </c>
      <c r="D301" s="171" t="s">
        <v>209</v>
      </c>
      <c r="E301" s="171" t="s">
        <v>1045</v>
      </c>
      <c r="F301" s="171" t="s">
        <v>921</v>
      </c>
      <c r="G301" s="172">
        <v>425</v>
      </c>
    </row>
    <row r="302" spans="1:7" ht="12.75">
      <c r="A302" s="169">
        <f t="shared" si="4"/>
        <v>287</v>
      </c>
      <c r="B302" s="170" t="s">
        <v>1046</v>
      </c>
      <c r="C302" s="171" t="s">
        <v>886</v>
      </c>
      <c r="D302" s="171" t="s">
        <v>210</v>
      </c>
      <c r="E302" s="171"/>
      <c r="F302" s="171"/>
      <c r="G302" s="172">
        <v>3820.2</v>
      </c>
    </row>
    <row r="303" spans="1:7" ht="12.75">
      <c r="A303" s="169">
        <f t="shared" si="4"/>
        <v>288</v>
      </c>
      <c r="B303" s="170" t="s">
        <v>213</v>
      </c>
      <c r="C303" s="171" t="s">
        <v>886</v>
      </c>
      <c r="D303" s="171" t="s">
        <v>214</v>
      </c>
      <c r="E303" s="171"/>
      <c r="F303" s="171"/>
      <c r="G303" s="172">
        <v>1887.9</v>
      </c>
    </row>
    <row r="304" spans="1:7" ht="33.75">
      <c r="A304" s="169">
        <f t="shared" si="4"/>
        <v>289</v>
      </c>
      <c r="B304" s="170" t="s">
        <v>1015</v>
      </c>
      <c r="C304" s="171" t="s">
        <v>886</v>
      </c>
      <c r="D304" s="171" t="s">
        <v>214</v>
      </c>
      <c r="E304" s="171" t="s">
        <v>1016</v>
      </c>
      <c r="F304" s="171"/>
      <c r="G304" s="172">
        <v>1085.1</v>
      </c>
    </row>
    <row r="305" spans="1:7" ht="12.75">
      <c r="A305" s="169">
        <f t="shared" si="4"/>
        <v>290</v>
      </c>
      <c r="B305" s="170" t="s">
        <v>743</v>
      </c>
      <c r="C305" s="171" t="s">
        <v>886</v>
      </c>
      <c r="D305" s="171" t="s">
        <v>214</v>
      </c>
      <c r="E305" s="171" t="s">
        <v>1038</v>
      </c>
      <c r="F305" s="171"/>
      <c r="G305" s="172">
        <v>1085.1</v>
      </c>
    </row>
    <row r="306" spans="1:7" ht="101.25">
      <c r="A306" s="169">
        <f t="shared" si="4"/>
        <v>291</v>
      </c>
      <c r="B306" s="174" t="s">
        <v>466</v>
      </c>
      <c r="C306" s="171" t="s">
        <v>886</v>
      </c>
      <c r="D306" s="171" t="s">
        <v>214</v>
      </c>
      <c r="E306" s="171" t="s">
        <v>467</v>
      </c>
      <c r="F306" s="171"/>
      <c r="G306" s="172">
        <v>573.9</v>
      </c>
    </row>
    <row r="307" spans="1:7" ht="22.5">
      <c r="A307" s="169">
        <f t="shared" si="4"/>
        <v>292</v>
      </c>
      <c r="B307" s="170" t="s">
        <v>919</v>
      </c>
      <c r="C307" s="171" t="s">
        <v>886</v>
      </c>
      <c r="D307" s="171" t="s">
        <v>214</v>
      </c>
      <c r="E307" s="171" t="s">
        <v>467</v>
      </c>
      <c r="F307" s="171" t="s">
        <v>920</v>
      </c>
      <c r="G307" s="172">
        <v>573.9</v>
      </c>
    </row>
    <row r="308" spans="1:7" ht="22.5">
      <c r="A308" s="169">
        <f t="shared" si="4"/>
        <v>293</v>
      </c>
      <c r="B308" s="170" t="s">
        <v>438</v>
      </c>
      <c r="C308" s="171" t="s">
        <v>886</v>
      </c>
      <c r="D308" s="171" t="s">
        <v>214</v>
      </c>
      <c r="E308" s="171" t="s">
        <v>467</v>
      </c>
      <c r="F308" s="171" t="s">
        <v>921</v>
      </c>
      <c r="G308" s="172">
        <v>573.9</v>
      </c>
    </row>
    <row r="309" spans="1:7" ht="90">
      <c r="A309" s="169">
        <f t="shared" si="4"/>
        <v>294</v>
      </c>
      <c r="B309" s="174" t="s">
        <v>580</v>
      </c>
      <c r="C309" s="171" t="s">
        <v>886</v>
      </c>
      <c r="D309" s="171" t="s">
        <v>214</v>
      </c>
      <c r="E309" s="171" t="s">
        <v>581</v>
      </c>
      <c r="F309" s="171"/>
      <c r="G309" s="172">
        <v>444.4</v>
      </c>
    </row>
    <row r="310" spans="1:7" ht="22.5">
      <c r="A310" s="169">
        <f t="shared" si="4"/>
        <v>295</v>
      </c>
      <c r="B310" s="170" t="s">
        <v>919</v>
      </c>
      <c r="C310" s="171" t="s">
        <v>886</v>
      </c>
      <c r="D310" s="171" t="s">
        <v>214</v>
      </c>
      <c r="E310" s="171" t="s">
        <v>581</v>
      </c>
      <c r="F310" s="171" t="s">
        <v>920</v>
      </c>
      <c r="G310" s="172">
        <v>444.4</v>
      </c>
    </row>
    <row r="311" spans="1:7" ht="22.5">
      <c r="A311" s="169">
        <f t="shared" si="4"/>
        <v>296</v>
      </c>
      <c r="B311" s="170" t="s">
        <v>438</v>
      </c>
      <c r="C311" s="171" t="s">
        <v>886</v>
      </c>
      <c r="D311" s="171" t="s">
        <v>214</v>
      </c>
      <c r="E311" s="171" t="s">
        <v>581</v>
      </c>
      <c r="F311" s="171" t="s">
        <v>921</v>
      </c>
      <c r="G311" s="172">
        <v>444.4</v>
      </c>
    </row>
    <row r="312" spans="1:7" ht="78.75">
      <c r="A312" s="169">
        <f t="shared" si="4"/>
        <v>297</v>
      </c>
      <c r="B312" s="174" t="s">
        <v>582</v>
      </c>
      <c r="C312" s="171" t="s">
        <v>886</v>
      </c>
      <c r="D312" s="171" t="s">
        <v>214</v>
      </c>
      <c r="E312" s="171" t="s">
        <v>583</v>
      </c>
      <c r="F312" s="171"/>
      <c r="G312" s="172">
        <v>66.8</v>
      </c>
    </row>
    <row r="313" spans="1:7" ht="22.5">
      <c r="A313" s="169">
        <f t="shared" si="4"/>
        <v>298</v>
      </c>
      <c r="B313" s="170" t="s">
        <v>919</v>
      </c>
      <c r="C313" s="171" t="s">
        <v>886</v>
      </c>
      <c r="D313" s="171" t="s">
        <v>214</v>
      </c>
      <c r="E313" s="171" t="s">
        <v>583</v>
      </c>
      <c r="F313" s="171" t="s">
        <v>920</v>
      </c>
      <c r="G313" s="172">
        <v>66.8</v>
      </c>
    </row>
    <row r="314" spans="1:7" ht="22.5">
      <c r="A314" s="169">
        <f t="shared" si="4"/>
        <v>299</v>
      </c>
      <c r="B314" s="170" t="s">
        <v>438</v>
      </c>
      <c r="C314" s="171" t="s">
        <v>886</v>
      </c>
      <c r="D314" s="171" t="s">
        <v>214</v>
      </c>
      <c r="E314" s="171" t="s">
        <v>583</v>
      </c>
      <c r="F314" s="171" t="s">
        <v>921</v>
      </c>
      <c r="G314" s="172">
        <v>66.8</v>
      </c>
    </row>
    <row r="315" spans="1:7" ht="22.5">
      <c r="A315" s="169">
        <f t="shared" si="4"/>
        <v>300</v>
      </c>
      <c r="B315" s="170" t="s">
        <v>939</v>
      </c>
      <c r="C315" s="171" t="s">
        <v>886</v>
      </c>
      <c r="D315" s="171" t="s">
        <v>214</v>
      </c>
      <c r="E315" s="171" t="s">
        <v>940</v>
      </c>
      <c r="F315" s="171"/>
      <c r="G315" s="172">
        <v>802.9</v>
      </c>
    </row>
    <row r="316" spans="1:7" ht="22.5">
      <c r="A316" s="169">
        <f t="shared" si="4"/>
        <v>301</v>
      </c>
      <c r="B316" s="170" t="s">
        <v>941</v>
      </c>
      <c r="C316" s="171" t="s">
        <v>886</v>
      </c>
      <c r="D316" s="171" t="s">
        <v>214</v>
      </c>
      <c r="E316" s="171" t="s">
        <v>942</v>
      </c>
      <c r="F316" s="171"/>
      <c r="G316" s="172">
        <v>802.9</v>
      </c>
    </row>
    <row r="317" spans="1:7" ht="33.75">
      <c r="A317" s="169">
        <f t="shared" si="4"/>
        <v>302</v>
      </c>
      <c r="B317" s="170" t="s">
        <v>508</v>
      </c>
      <c r="C317" s="171" t="s">
        <v>886</v>
      </c>
      <c r="D317" s="171" t="s">
        <v>214</v>
      </c>
      <c r="E317" s="171" t="s">
        <v>509</v>
      </c>
      <c r="F317" s="171"/>
      <c r="G317" s="172">
        <v>802.9</v>
      </c>
    </row>
    <row r="318" spans="1:7" ht="22.5">
      <c r="A318" s="169">
        <f t="shared" si="4"/>
        <v>303</v>
      </c>
      <c r="B318" s="170" t="s">
        <v>919</v>
      </c>
      <c r="C318" s="171" t="s">
        <v>886</v>
      </c>
      <c r="D318" s="171" t="s">
        <v>214</v>
      </c>
      <c r="E318" s="171" t="s">
        <v>509</v>
      </c>
      <c r="F318" s="171" t="s">
        <v>920</v>
      </c>
      <c r="G318" s="172">
        <v>802.9</v>
      </c>
    </row>
    <row r="319" spans="1:7" ht="22.5">
      <c r="A319" s="169">
        <f t="shared" si="4"/>
        <v>304</v>
      </c>
      <c r="B319" s="170" t="s">
        <v>438</v>
      </c>
      <c r="C319" s="171" t="s">
        <v>886</v>
      </c>
      <c r="D319" s="171" t="s">
        <v>214</v>
      </c>
      <c r="E319" s="171" t="s">
        <v>509</v>
      </c>
      <c r="F319" s="171" t="s">
        <v>921</v>
      </c>
      <c r="G319" s="172">
        <v>802.9</v>
      </c>
    </row>
    <row r="320" spans="1:7" ht="12.75">
      <c r="A320" s="169">
        <f t="shared" si="4"/>
        <v>305</v>
      </c>
      <c r="B320" s="170" t="s">
        <v>215</v>
      </c>
      <c r="C320" s="171" t="s">
        <v>886</v>
      </c>
      <c r="D320" s="171" t="s">
        <v>216</v>
      </c>
      <c r="E320" s="171"/>
      <c r="F320" s="171"/>
      <c r="G320" s="172">
        <v>1932.3</v>
      </c>
    </row>
    <row r="321" spans="1:7" ht="22.5">
      <c r="A321" s="169">
        <f t="shared" si="4"/>
        <v>306</v>
      </c>
      <c r="B321" s="170" t="s">
        <v>1047</v>
      </c>
      <c r="C321" s="171" t="s">
        <v>886</v>
      </c>
      <c r="D321" s="171" t="s">
        <v>216</v>
      </c>
      <c r="E321" s="171" t="s">
        <v>1048</v>
      </c>
      <c r="F321" s="171"/>
      <c r="G321" s="172">
        <v>1932.3</v>
      </c>
    </row>
    <row r="322" spans="1:7" ht="12.75">
      <c r="A322" s="169">
        <f t="shared" si="4"/>
        <v>307</v>
      </c>
      <c r="B322" s="170" t="s">
        <v>1049</v>
      </c>
      <c r="C322" s="171" t="s">
        <v>886</v>
      </c>
      <c r="D322" s="171" t="s">
        <v>216</v>
      </c>
      <c r="E322" s="171" t="s">
        <v>1050</v>
      </c>
      <c r="F322" s="171"/>
      <c r="G322" s="172">
        <v>1807.9</v>
      </c>
    </row>
    <row r="323" spans="1:7" ht="56.25">
      <c r="A323" s="169">
        <f t="shared" si="4"/>
        <v>308</v>
      </c>
      <c r="B323" s="170" t="s">
        <v>1051</v>
      </c>
      <c r="C323" s="171" t="s">
        <v>886</v>
      </c>
      <c r="D323" s="171" t="s">
        <v>216</v>
      </c>
      <c r="E323" s="171" t="s">
        <v>1052</v>
      </c>
      <c r="F323" s="171"/>
      <c r="G323" s="172">
        <v>515.6</v>
      </c>
    </row>
    <row r="324" spans="1:7" ht="22.5">
      <c r="A324" s="169">
        <f t="shared" si="4"/>
        <v>309</v>
      </c>
      <c r="B324" s="170" t="s">
        <v>915</v>
      </c>
      <c r="C324" s="171" t="s">
        <v>886</v>
      </c>
      <c r="D324" s="171" t="s">
        <v>216</v>
      </c>
      <c r="E324" s="171" t="s">
        <v>1052</v>
      </c>
      <c r="F324" s="171" t="s">
        <v>812</v>
      </c>
      <c r="G324" s="172">
        <v>515.6</v>
      </c>
    </row>
    <row r="325" spans="1:7" ht="12.75">
      <c r="A325" s="169">
        <f t="shared" si="4"/>
        <v>310</v>
      </c>
      <c r="B325" s="170" t="s">
        <v>813</v>
      </c>
      <c r="C325" s="171" t="s">
        <v>886</v>
      </c>
      <c r="D325" s="171" t="s">
        <v>216</v>
      </c>
      <c r="E325" s="171" t="s">
        <v>1052</v>
      </c>
      <c r="F325" s="171" t="s">
        <v>814</v>
      </c>
      <c r="G325" s="172">
        <v>515.6</v>
      </c>
    </row>
    <row r="326" spans="1:7" ht="56.25">
      <c r="A326" s="169">
        <f t="shared" si="4"/>
        <v>311</v>
      </c>
      <c r="B326" s="170" t="s">
        <v>815</v>
      </c>
      <c r="C326" s="171" t="s">
        <v>886</v>
      </c>
      <c r="D326" s="171" t="s">
        <v>216</v>
      </c>
      <c r="E326" s="171" t="s">
        <v>816</v>
      </c>
      <c r="F326" s="171"/>
      <c r="G326" s="172">
        <v>1240.3</v>
      </c>
    </row>
    <row r="327" spans="1:7" ht="22.5">
      <c r="A327" s="169">
        <f t="shared" si="4"/>
        <v>312</v>
      </c>
      <c r="B327" s="170" t="s">
        <v>915</v>
      </c>
      <c r="C327" s="171" t="s">
        <v>886</v>
      </c>
      <c r="D327" s="171" t="s">
        <v>216</v>
      </c>
      <c r="E327" s="171" t="s">
        <v>816</v>
      </c>
      <c r="F327" s="171" t="s">
        <v>812</v>
      </c>
      <c r="G327" s="172">
        <v>1240.3</v>
      </c>
    </row>
    <row r="328" spans="1:7" ht="12.75">
      <c r="A328" s="169">
        <f t="shared" si="4"/>
        <v>313</v>
      </c>
      <c r="B328" s="170" t="s">
        <v>813</v>
      </c>
      <c r="C328" s="171" t="s">
        <v>886</v>
      </c>
      <c r="D328" s="171" t="s">
        <v>216</v>
      </c>
      <c r="E328" s="171" t="s">
        <v>816</v>
      </c>
      <c r="F328" s="171" t="s">
        <v>814</v>
      </c>
      <c r="G328" s="172">
        <v>1240.3</v>
      </c>
    </row>
    <row r="329" spans="1:7" ht="67.5">
      <c r="A329" s="169">
        <f t="shared" si="4"/>
        <v>314</v>
      </c>
      <c r="B329" s="174" t="s">
        <v>817</v>
      </c>
      <c r="C329" s="171" t="s">
        <v>886</v>
      </c>
      <c r="D329" s="171" t="s">
        <v>216</v>
      </c>
      <c r="E329" s="171" t="s">
        <v>818</v>
      </c>
      <c r="F329" s="171"/>
      <c r="G329" s="172">
        <v>52</v>
      </c>
    </row>
    <row r="330" spans="1:7" ht="22.5">
      <c r="A330" s="169">
        <f t="shared" si="4"/>
        <v>315</v>
      </c>
      <c r="B330" s="170" t="s">
        <v>915</v>
      </c>
      <c r="C330" s="171" t="s">
        <v>886</v>
      </c>
      <c r="D330" s="171" t="s">
        <v>216</v>
      </c>
      <c r="E330" s="171" t="s">
        <v>818</v>
      </c>
      <c r="F330" s="171" t="s">
        <v>812</v>
      </c>
      <c r="G330" s="172">
        <v>52</v>
      </c>
    </row>
    <row r="331" spans="1:7" ht="12.75">
      <c r="A331" s="169">
        <f t="shared" si="4"/>
        <v>316</v>
      </c>
      <c r="B331" s="170" t="s">
        <v>813</v>
      </c>
      <c r="C331" s="171" t="s">
        <v>886</v>
      </c>
      <c r="D331" s="171" t="s">
        <v>216</v>
      </c>
      <c r="E331" s="171" t="s">
        <v>818</v>
      </c>
      <c r="F331" s="171" t="s">
        <v>814</v>
      </c>
      <c r="G331" s="172">
        <v>52</v>
      </c>
    </row>
    <row r="332" spans="1:7" ht="33.75">
      <c r="A332" s="169">
        <f t="shared" si="4"/>
        <v>317</v>
      </c>
      <c r="B332" s="170" t="s">
        <v>819</v>
      </c>
      <c r="C332" s="171" t="s">
        <v>886</v>
      </c>
      <c r="D332" s="171" t="s">
        <v>216</v>
      </c>
      <c r="E332" s="171" t="s">
        <v>820</v>
      </c>
      <c r="F332" s="171"/>
      <c r="G332" s="172">
        <v>124.4</v>
      </c>
    </row>
    <row r="333" spans="1:7" ht="67.5">
      <c r="A333" s="169">
        <f t="shared" si="4"/>
        <v>318</v>
      </c>
      <c r="B333" s="174" t="s">
        <v>821</v>
      </c>
      <c r="C333" s="171" t="s">
        <v>886</v>
      </c>
      <c r="D333" s="171" t="s">
        <v>216</v>
      </c>
      <c r="E333" s="171" t="s">
        <v>822</v>
      </c>
      <c r="F333" s="171"/>
      <c r="G333" s="172">
        <v>44.5</v>
      </c>
    </row>
    <row r="334" spans="1:7" ht="22.5">
      <c r="A334" s="169">
        <f t="shared" si="4"/>
        <v>319</v>
      </c>
      <c r="B334" s="170" t="s">
        <v>919</v>
      </c>
      <c r="C334" s="171" t="s">
        <v>886</v>
      </c>
      <c r="D334" s="171" t="s">
        <v>216</v>
      </c>
      <c r="E334" s="171" t="s">
        <v>822</v>
      </c>
      <c r="F334" s="171" t="s">
        <v>920</v>
      </c>
      <c r="G334" s="172">
        <v>44.5</v>
      </c>
    </row>
    <row r="335" spans="1:7" ht="22.5">
      <c r="A335" s="169">
        <f t="shared" si="4"/>
        <v>320</v>
      </c>
      <c r="B335" s="170" t="s">
        <v>438</v>
      </c>
      <c r="C335" s="171" t="s">
        <v>886</v>
      </c>
      <c r="D335" s="171" t="s">
        <v>216</v>
      </c>
      <c r="E335" s="171" t="s">
        <v>822</v>
      </c>
      <c r="F335" s="171" t="s">
        <v>921</v>
      </c>
      <c r="G335" s="172">
        <v>44.5</v>
      </c>
    </row>
    <row r="336" spans="1:7" ht="67.5">
      <c r="A336" s="169">
        <f t="shared" si="4"/>
        <v>321</v>
      </c>
      <c r="B336" s="174" t="s">
        <v>27</v>
      </c>
      <c r="C336" s="171" t="s">
        <v>886</v>
      </c>
      <c r="D336" s="171" t="s">
        <v>216</v>
      </c>
      <c r="E336" s="171" t="s">
        <v>28</v>
      </c>
      <c r="F336" s="171"/>
      <c r="G336" s="172">
        <v>49.4</v>
      </c>
    </row>
    <row r="337" spans="1:7" ht="22.5">
      <c r="A337" s="169">
        <f t="shared" si="4"/>
        <v>322</v>
      </c>
      <c r="B337" s="170" t="s">
        <v>915</v>
      </c>
      <c r="C337" s="171" t="s">
        <v>886</v>
      </c>
      <c r="D337" s="171" t="s">
        <v>216</v>
      </c>
      <c r="E337" s="171" t="s">
        <v>28</v>
      </c>
      <c r="F337" s="171" t="s">
        <v>812</v>
      </c>
      <c r="G337" s="172">
        <v>49.4</v>
      </c>
    </row>
    <row r="338" spans="1:7" ht="12.75">
      <c r="A338" s="169">
        <f t="shared" si="4"/>
        <v>323</v>
      </c>
      <c r="B338" s="170" t="s">
        <v>813</v>
      </c>
      <c r="C338" s="171" t="s">
        <v>886</v>
      </c>
      <c r="D338" s="171" t="s">
        <v>216</v>
      </c>
      <c r="E338" s="171" t="s">
        <v>28</v>
      </c>
      <c r="F338" s="171" t="s">
        <v>814</v>
      </c>
      <c r="G338" s="172">
        <v>49.4</v>
      </c>
    </row>
    <row r="339" spans="1:7" ht="56.25">
      <c r="A339" s="169">
        <f t="shared" si="4"/>
        <v>324</v>
      </c>
      <c r="B339" s="170" t="s">
        <v>481</v>
      </c>
      <c r="C339" s="171" t="s">
        <v>886</v>
      </c>
      <c r="D339" s="171" t="s">
        <v>216</v>
      </c>
      <c r="E339" s="171" t="s">
        <v>482</v>
      </c>
      <c r="F339" s="171"/>
      <c r="G339" s="172">
        <v>15.5</v>
      </c>
    </row>
    <row r="340" spans="1:7" ht="22.5">
      <c r="A340" s="169">
        <f t="shared" si="4"/>
        <v>325</v>
      </c>
      <c r="B340" s="170" t="s">
        <v>919</v>
      </c>
      <c r="C340" s="171" t="s">
        <v>886</v>
      </c>
      <c r="D340" s="171" t="s">
        <v>216</v>
      </c>
      <c r="E340" s="171" t="s">
        <v>482</v>
      </c>
      <c r="F340" s="171" t="s">
        <v>920</v>
      </c>
      <c r="G340" s="172">
        <v>15.5</v>
      </c>
    </row>
    <row r="341" spans="1:7" ht="22.5">
      <c r="A341" s="169">
        <f aca="true" t="shared" si="5" ref="A341:A404">A340+1</f>
        <v>326</v>
      </c>
      <c r="B341" s="170" t="s">
        <v>438</v>
      </c>
      <c r="C341" s="171" t="s">
        <v>886</v>
      </c>
      <c r="D341" s="171" t="s">
        <v>216</v>
      </c>
      <c r="E341" s="171" t="s">
        <v>482</v>
      </c>
      <c r="F341" s="171" t="s">
        <v>921</v>
      </c>
      <c r="G341" s="172">
        <v>15.5</v>
      </c>
    </row>
    <row r="342" spans="1:7" ht="67.5">
      <c r="A342" s="169">
        <f t="shared" si="5"/>
        <v>327</v>
      </c>
      <c r="B342" s="170" t="s">
        <v>483</v>
      </c>
      <c r="C342" s="171" t="s">
        <v>886</v>
      </c>
      <c r="D342" s="171" t="s">
        <v>216</v>
      </c>
      <c r="E342" s="171" t="s">
        <v>484</v>
      </c>
      <c r="F342" s="171"/>
      <c r="G342" s="172">
        <v>5</v>
      </c>
    </row>
    <row r="343" spans="1:7" ht="22.5">
      <c r="A343" s="169">
        <f t="shared" si="5"/>
        <v>328</v>
      </c>
      <c r="B343" s="170" t="s">
        <v>919</v>
      </c>
      <c r="C343" s="171" t="s">
        <v>886</v>
      </c>
      <c r="D343" s="171" t="s">
        <v>216</v>
      </c>
      <c r="E343" s="171" t="s">
        <v>484</v>
      </c>
      <c r="F343" s="171" t="s">
        <v>920</v>
      </c>
      <c r="G343" s="172">
        <v>5</v>
      </c>
    </row>
    <row r="344" spans="1:7" ht="22.5">
      <c r="A344" s="169">
        <f t="shared" si="5"/>
        <v>329</v>
      </c>
      <c r="B344" s="170" t="s">
        <v>438</v>
      </c>
      <c r="C344" s="171" t="s">
        <v>886</v>
      </c>
      <c r="D344" s="171" t="s">
        <v>216</v>
      </c>
      <c r="E344" s="171" t="s">
        <v>484</v>
      </c>
      <c r="F344" s="171" t="s">
        <v>921</v>
      </c>
      <c r="G344" s="172">
        <v>5</v>
      </c>
    </row>
    <row r="345" spans="1:7" ht="67.5">
      <c r="A345" s="169">
        <f t="shared" si="5"/>
        <v>330</v>
      </c>
      <c r="B345" s="170" t="s">
        <v>485</v>
      </c>
      <c r="C345" s="171" t="s">
        <v>886</v>
      </c>
      <c r="D345" s="171" t="s">
        <v>216</v>
      </c>
      <c r="E345" s="171" t="s">
        <v>486</v>
      </c>
      <c r="F345" s="171"/>
      <c r="G345" s="172">
        <v>10</v>
      </c>
    </row>
    <row r="346" spans="1:7" ht="22.5">
      <c r="A346" s="169">
        <f t="shared" si="5"/>
        <v>331</v>
      </c>
      <c r="B346" s="170" t="s">
        <v>919</v>
      </c>
      <c r="C346" s="171" t="s">
        <v>886</v>
      </c>
      <c r="D346" s="171" t="s">
        <v>216</v>
      </c>
      <c r="E346" s="171" t="s">
        <v>486</v>
      </c>
      <c r="F346" s="171" t="s">
        <v>920</v>
      </c>
      <c r="G346" s="172">
        <v>10</v>
      </c>
    </row>
    <row r="347" spans="1:7" ht="22.5">
      <c r="A347" s="169">
        <f t="shared" si="5"/>
        <v>332</v>
      </c>
      <c r="B347" s="170" t="s">
        <v>438</v>
      </c>
      <c r="C347" s="171" t="s">
        <v>886</v>
      </c>
      <c r="D347" s="171" t="s">
        <v>216</v>
      </c>
      <c r="E347" s="171" t="s">
        <v>486</v>
      </c>
      <c r="F347" s="171" t="s">
        <v>921</v>
      </c>
      <c r="G347" s="172">
        <v>10</v>
      </c>
    </row>
    <row r="348" spans="1:7" ht="12.75">
      <c r="A348" s="169">
        <f t="shared" si="5"/>
        <v>333</v>
      </c>
      <c r="B348" s="170" t="s">
        <v>219</v>
      </c>
      <c r="C348" s="171" t="s">
        <v>886</v>
      </c>
      <c r="D348" s="171" t="s">
        <v>220</v>
      </c>
      <c r="E348" s="171"/>
      <c r="F348" s="171"/>
      <c r="G348" s="172">
        <v>26353.5</v>
      </c>
    </row>
    <row r="349" spans="1:7" ht="12.75">
      <c r="A349" s="169">
        <f t="shared" si="5"/>
        <v>334</v>
      </c>
      <c r="B349" s="170" t="s">
        <v>221</v>
      </c>
      <c r="C349" s="171" t="s">
        <v>886</v>
      </c>
      <c r="D349" s="171" t="s">
        <v>222</v>
      </c>
      <c r="E349" s="171"/>
      <c r="F349" s="171"/>
      <c r="G349" s="172">
        <v>24803.5</v>
      </c>
    </row>
    <row r="350" spans="1:7" ht="33.75">
      <c r="A350" s="169">
        <f t="shared" si="5"/>
        <v>335</v>
      </c>
      <c r="B350" s="170" t="s">
        <v>1015</v>
      </c>
      <c r="C350" s="171" t="s">
        <v>886</v>
      </c>
      <c r="D350" s="171" t="s">
        <v>222</v>
      </c>
      <c r="E350" s="171" t="s">
        <v>1016</v>
      </c>
      <c r="F350" s="171"/>
      <c r="G350" s="172">
        <v>113.3</v>
      </c>
    </row>
    <row r="351" spans="1:7" ht="22.5">
      <c r="A351" s="169">
        <f t="shared" si="5"/>
        <v>336</v>
      </c>
      <c r="B351" s="170" t="s">
        <v>1035</v>
      </c>
      <c r="C351" s="171" t="s">
        <v>886</v>
      </c>
      <c r="D351" s="171" t="s">
        <v>222</v>
      </c>
      <c r="E351" s="171" t="s">
        <v>1036</v>
      </c>
      <c r="F351" s="171"/>
      <c r="G351" s="172">
        <v>113.3</v>
      </c>
    </row>
    <row r="352" spans="1:7" ht="90">
      <c r="A352" s="169">
        <f t="shared" si="5"/>
        <v>337</v>
      </c>
      <c r="B352" s="174" t="s">
        <v>559</v>
      </c>
      <c r="C352" s="171" t="s">
        <v>886</v>
      </c>
      <c r="D352" s="171" t="s">
        <v>222</v>
      </c>
      <c r="E352" s="171" t="s">
        <v>560</v>
      </c>
      <c r="F352" s="171"/>
      <c r="G352" s="172">
        <v>113.3</v>
      </c>
    </row>
    <row r="353" spans="1:7" ht="22.5">
      <c r="A353" s="169">
        <f t="shared" si="5"/>
        <v>338</v>
      </c>
      <c r="B353" s="170" t="s">
        <v>915</v>
      </c>
      <c r="C353" s="171" t="s">
        <v>886</v>
      </c>
      <c r="D353" s="171" t="s">
        <v>222</v>
      </c>
      <c r="E353" s="171" t="s">
        <v>560</v>
      </c>
      <c r="F353" s="171" t="s">
        <v>812</v>
      </c>
      <c r="G353" s="172">
        <v>113.3</v>
      </c>
    </row>
    <row r="354" spans="1:7" ht="12.75">
      <c r="A354" s="169">
        <f t="shared" si="5"/>
        <v>339</v>
      </c>
      <c r="B354" s="170" t="s">
        <v>813</v>
      </c>
      <c r="C354" s="171" t="s">
        <v>886</v>
      </c>
      <c r="D354" s="171" t="s">
        <v>222</v>
      </c>
      <c r="E354" s="171" t="s">
        <v>560</v>
      </c>
      <c r="F354" s="171" t="s">
        <v>814</v>
      </c>
      <c r="G354" s="172">
        <v>113.3</v>
      </c>
    </row>
    <row r="355" spans="1:7" ht="12.75">
      <c r="A355" s="169">
        <f t="shared" si="5"/>
        <v>340</v>
      </c>
      <c r="B355" s="170" t="s">
        <v>37</v>
      </c>
      <c r="C355" s="171" t="s">
        <v>886</v>
      </c>
      <c r="D355" s="171" t="s">
        <v>222</v>
      </c>
      <c r="E355" s="171" t="s">
        <v>38</v>
      </c>
      <c r="F355" s="171"/>
      <c r="G355" s="172">
        <v>24690.2</v>
      </c>
    </row>
    <row r="356" spans="1:7" ht="12.75">
      <c r="A356" s="169">
        <f t="shared" si="5"/>
        <v>341</v>
      </c>
      <c r="B356" s="170" t="s">
        <v>39</v>
      </c>
      <c r="C356" s="171" t="s">
        <v>886</v>
      </c>
      <c r="D356" s="171" t="s">
        <v>222</v>
      </c>
      <c r="E356" s="171" t="s">
        <v>40</v>
      </c>
      <c r="F356" s="171"/>
      <c r="G356" s="172">
        <v>279.3</v>
      </c>
    </row>
    <row r="357" spans="1:7" ht="56.25">
      <c r="A357" s="169">
        <f t="shared" si="5"/>
        <v>342</v>
      </c>
      <c r="B357" s="170" t="s">
        <v>476</v>
      </c>
      <c r="C357" s="171" t="s">
        <v>886</v>
      </c>
      <c r="D357" s="171" t="s">
        <v>222</v>
      </c>
      <c r="E357" s="171" t="s">
        <v>477</v>
      </c>
      <c r="F357" s="171"/>
      <c r="G357" s="172">
        <v>193.8</v>
      </c>
    </row>
    <row r="358" spans="1:7" ht="22.5">
      <c r="A358" s="169">
        <f t="shared" si="5"/>
        <v>343</v>
      </c>
      <c r="B358" s="170" t="s">
        <v>915</v>
      </c>
      <c r="C358" s="171" t="s">
        <v>886</v>
      </c>
      <c r="D358" s="171" t="s">
        <v>222</v>
      </c>
      <c r="E358" s="171" t="s">
        <v>477</v>
      </c>
      <c r="F358" s="171" t="s">
        <v>812</v>
      </c>
      <c r="G358" s="172">
        <v>193.8</v>
      </c>
    </row>
    <row r="359" spans="1:7" ht="12.75">
      <c r="A359" s="169">
        <f t="shared" si="5"/>
        <v>344</v>
      </c>
      <c r="B359" s="170" t="s">
        <v>813</v>
      </c>
      <c r="C359" s="171" t="s">
        <v>886</v>
      </c>
      <c r="D359" s="171" t="s">
        <v>222</v>
      </c>
      <c r="E359" s="171" t="s">
        <v>477</v>
      </c>
      <c r="F359" s="171" t="s">
        <v>814</v>
      </c>
      <c r="G359" s="172">
        <v>193.8</v>
      </c>
    </row>
    <row r="360" spans="1:7" ht="67.5">
      <c r="A360" s="169">
        <f t="shared" si="5"/>
        <v>345</v>
      </c>
      <c r="B360" s="170" t="s">
        <v>41</v>
      </c>
      <c r="C360" s="171" t="s">
        <v>886</v>
      </c>
      <c r="D360" s="171" t="s">
        <v>222</v>
      </c>
      <c r="E360" s="171" t="s">
        <v>42</v>
      </c>
      <c r="F360" s="171"/>
      <c r="G360" s="172">
        <v>85.5</v>
      </c>
    </row>
    <row r="361" spans="1:7" ht="22.5">
      <c r="A361" s="169">
        <f t="shared" si="5"/>
        <v>346</v>
      </c>
      <c r="B361" s="170" t="s">
        <v>915</v>
      </c>
      <c r="C361" s="171" t="s">
        <v>886</v>
      </c>
      <c r="D361" s="171" t="s">
        <v>222</v>
      </c>
      <c r="E361" s="171" t="s">
        <v>42</v>
      </c>
      <c r="F361" s="171" t="s">
        <v>812</v>
      </c>
      <c r="G361" s="172">
        <v>85.5</v>
      </c>
    </row>
    <row r="362" spans="1:7" ht="12.75">
      <c r="A362" s="169">
        <f t="shared" si="5"/>
        <v>347</v>
      </c>
      <c r="B362" s="170" t="s">
        <v>813</v>
      </c>
      <c r="C362" s="171" t="s">
        <v>886</v>
      </c>
      <c r="D362" s="171" t="s">
        <v>222</v>
      </c>
      <c r="E362" s="171" t="s">
        <v>42</v>
      </c>
      <c r="F362" s="171" t="s">
        <v>814</v>
      </c>
      <c r="G362" s="172">
        <v>85.5</v>
      </c>
    </row>
    <row r="363" spans="1:7" ht="22.5">
      <c r="A363" s="169">
        <f t="shared" si="5"/>
        <v>348</v>
      </c>
      <c r="B363" s="170" t="s">
        <v>43</v>
      </c>
      <c r="C363" s="171" t="s">
        <v>886</v>
      </c>
      <c r="D363" s="171" t="s">
        <v>222</v>
      </c>
      <c r="E363" s="171" t="s">
        <v>44</v>
      </c>
      <c r="F363" s="171"/>
      <c r="G363" s="172">
        <v>24410.9</v>
      </c>
    </row>
    <row r="364" spans="1:7" ht="78.75">
      <c r="A364" s="169">
        <f t="shared" si="5"/>
        <v>349</v>
      </c>
      <c r="B364" s="174" t="s">
        <v>45</v>
      </c>
      <c r="C364" s="171" t="s">
        <v>886</v>
      </c>
      <c r="D364" s="171" t="s">
        <v>222</v>
      </c>
      <c r="E364" s="171" t="s">
        <v>46</v>
      </c>
      <c r="F364" s="171"/>
      <c r="G364" s="172">
        <v>500</v>
      </c>
    </row>
    <row r="365" spans="1:7" ht="22.5">
      <c r="A365" s="169">
        <f t="shared" si="5"/>
        <v>350</v>
      </c>
      <c r="B365" s="170" t="s">
        <v>915</v>
      </c>
      <c r="C365" s="171" t="s">
        <v>886</v>
      </c>
      <c r="D365" s="171" t="s">
        <v>222</v>
      </c>
      <c r="E365" s="171" t="s">
        <v>46</v>
      </c>
      <c r="F365" s="171" t="s">
        <v>812</v>
      </c>
      <c r="G365" s="172">
        <v>500</v>
      </c>
    </row>
    <row r="366" spans="1:7" ht="12.75">
      <c r="A366" s="169">
        <f t="shared" si="5"/>
        <v>351</v>
      </c>
      <c r="B366" s="170" t="s">
        <v>813</v>
      </c>
      <c r="C366" s="171" t="s">
        <v>886</v>
      </c>
      <c r="D366" s="171" t="s">
        <v>222</v>
      </c>
      <c r="E366" s="171" t="s">
        <v>46</v>
      </c>
      <c r="F366" s="171" t="s">
        <v>814</v>
      </c>
      <c r="G366" s="172">
        <v>500</v>
      </c>
    </row>
    <row r="367" spans="1:7" ht="56.25">
      <c r="A367" s="169">
        <f t="shared" si="5"/>
        <v>352</v>
      </c>
      <c r="B367" s="170" t="s">
        <v>584</v>
      </c>
      <c r="C367" s="171" t="s">
        <v>886</v>
      </c>
      <c r="D367" s="171" t="s">
        <v>222</v>
      </c>
      <c r="E367" s="171" t="s">
        <v>585</v>
      </c>
      <c r="F367" s="171"/>
      <c r="G367" s="172">
        <v>100</v>
      </c>
    </row>
    <row r="368" spans="1:7" ht="22.5">
      <c r="A368" s="169">
        <f t="shared" si="5"/>
        <v>353</v>
      </c>
      <c r="B368" s="170" t="s">
        <v>915</v>
      </c>
      <c r="C368" s="171" t="s">
        <v>886</v>
      </c>
      <c r="D368" s="171" t="s">
        <v>222</v>
      </c>
      <c r="E368" s="171" t="s">
        <v>585</v>
      </c>
      <c r="F368" s="171" t="s">
        <v>812</v>
      </c>
      <c r="G368" s="172">
        <v>100</v>
      </c>
    </row>
    <row r="369" spans="1:7" ht="12.75">
      <c r="A369" s="169">
        <f t="shared" si="5"/>
        <v>354</v>
      </c>
      <c r="B369" s="170" t="s">
        <v>813</v>
      </c>
      <c r="C369" s="171" t="s">
        <v>886</v>
      </c>
      <c r="D369" s="171" t="s">
        <v>222</v>
      </c>
      <c r="E369" s="171" t="s">
        <v>585</v>
      </c>
      <c r="F369" s="171" t="s">
        <v>814</v>
      </c>
      <c r="G369" s="172">
        <v>100</v>
      </c>
    </row>
    <row r="370" spans="1:7" ht="56.25">
      <c r="A370" s="169">
        <f t="shared" si="5"/>
        <v>355</v>
      </c>
      <c r="B370" s="170" t="s">
        <v>47</v>
      </c>
      <c r="C370" s="171" t="s">
        <v>886</v>
      </c>
      <c r="D370" s="171" t="s">
        <v>222</v>
      </c>
      <c r="E370" s="171" t="s">
        <v>48</v>
      </c>
      <c r="F370" s="171"/>
      <c r="G370" s="172">
        <v>7153.2</v>
      </c>
    </row>
    <row r="371" spans="1:7" ht="22.5">
      <c r="A371" s="169">
        <f t="shared" si="5"/>
        <v>356</v>
      </c>
      <c r="B371" s="170" t="s">
        <v>915</v>
      </c>
      <c r="C371" s="171" t="s">
        <v>886</v>
      </c>
      <c r="D371" s="171" t="s">
        <v>222</v>
      </c>
      <c r="E371" s="171" t="s">
        <v>48</v>
      </c>
      <c r="F371" s="171" t="s">
        <v>812</v>
      </c>
      <c r="G371" s="172">
        <v>7153.2</v>
      </c>
    </row>
    <row r="372" spans="1:7" ht="12.75">
      <c r="A372" s="169">
        <f t="shared" si="5"/>
        <v>357</v>
      </c>
      <c r="B372" s="170" t="s">
        <v>813</v>
      </c>
      <c r="C372" s="171" t="s">
        <v>886</v>
      </c>
      <c r="D372" s="171" t="s">
        <v>222</v>
      </c>
      <c r="E372" s="171" t="s">
        <v>48</v>
      </c>
      <c r="F372" s="171" t="s">
        <v>814</v>
      </c>
      <c r="G372" s="172">
        <v>7153.2</v>
      </c>
    </row>
    <row r="373" spans="1:7" ht="56.25">
      <c r="A373" s="169">
        <f t="shared" si="5"/>
        <v>358</v>
      </c>
      <c r="B373" s="170" t="s">
        <v>77</v>
      </c>
      <c r="C373" s="171" t="s">
        <v>886</v>
      </c>
      <c r="D373" s="171" t="s">
        <v>222</v>
      </c>
      <c r="E373" s="171" t="s">
        <v>78</v>
      </c>
      <c r="F373" s="171"/>
      <c r="G373" s="172">
        <v>14087.7</v>
      </c>
    </row>
    <row r="374" spans="1:7" ht="22.5">
      <c r="A374" s="169">
        <f t="shared" si="5"/>
        <v>359</v>
      </c>
      <c r="B374" s="170" t="s">
        <v>915</v>
      </c>
      <c r="C374" s="171" t="s">
        <v>886</v>
      </c>
      <c r="D374" s="171" t="s">
        <v>222</v>
      </c>
      <c r="E374" s="171" t="s">
        <v>78</v>
      </c>
      <c r="F374" s="171" t="s">
        <v>812</v>
      </c>
      <c r="G374" s="172">
        <v>14087.7</v>
      </c>
    </row>
    <row r="375" spans="1:7" ht="12.75">
      <c r="A375" s="169">
        <f t="shared" si="5"/>
        <v>360</v>
      </c>
      <c r="B375" s="170" t="s">
        <v>813</v>
      </c>
      <c r="C375" s="171" t="s">
        <v>886</v>
      </c>
      <c r="D375" s="171" t="s">
        <v>222</v>
      </c>
      <c r="E375" s="171" t="s">
        <v>78</v>
      </c>
      <c r="F375" s="171" t="s">
        <v>814</v>
      </c>
      <c r="G375" s="172">
        <v>14087.7</v>
      </c>
    </row>
    <row r="376" spans="1:7" ht="56.25">
      <c r="A376" s="169">
        <f t="shared" si="5"/>
        <v>361</v>
      </c>
      <c r="B376" s="170" t="s">
        <v>79</v>
      </c>
      <c r="C376" s="171" t="s">
        <v>886</v>
      </c>
      <c r="D376" s="171" t="s">
        <v>222</v>
      </c>
      <c r="E376" s="171" t="s">
        <v>80</v>
      </c>
      <c r="F376" s="171"/>
      <c r="G376" s="172">
        <v>670</v>
      </c>
    </row>
    <row r="377" spans="1:7" ht="12.75">
      <c r="A377" s="169">
        <f t="shared" si="5"/>
        <v>362</v>
      </c>
      <c r="B377" s="170" t="s">
        <v>1021</v>
      </c>
      <c r="C377" s="171" t="s">
        <v>886</v>
      </c>
      <c r="D377" s="171" t="s">
        <v>222</v>
      </c>
      <c r="E377" s="171" t="s">
        <v>80</v>
      </c>
      <c r="F377" s="171" t="s">
        <v>62</v>
      </c>
      <c r="G377" s="172">
        <v>630</v>
      </c>
    </row>
    <row r="378" spans="1:7" ht="12.75">
      <c r="A378" s="169">
        <f t="shared" si="5"/>
        <v>363</v>
      </c>
      <c r="B378" s="170" t="s">
        <v>340</v>
      </c>
      <c r="C378" s="171" t="s">
        <v>886</v>
      </c>
      <c r="D378" s="171" t="s">
        <v>222</v>
      </c>
      <c r="E378" s="171" t="s">
        <v>80</v>
      </c>
      <c r="F378" s="171" t="s">
        <v>1022</v>
      </c>
      <c r="G378" s="172">
        <v>630</v>
      </c>
    </row>
    <row r="379" spans="1:7" ht="22.5">
      <c r="A379" s="169">
        <f t="shared" si="5"/>
        <v>364</v>
      </c>
      <c r="B379" s="170" t="s">
        <v>915</v>
      </c>
      <c r="C379" s="171" t="s">
        <v>886</v>
      </c>
      <c r="D379" s="171" t="s">
        <v>222</v>
      </c>
      <c r="E379" s="171" t="s">
        <v>80</v>
      </c>
      <c r="F379" s="171" t="s">
        <v>812</v>
      </c>
      <c r="G379" s="172">
        <v>40</v>
      </c>
    </row>
    <row r="380" spans="1:7" ht="12.75">
      <c r="A380" s="169">
        <f t="shared" si="5"/>
        <v>365</v>
      </c>
      <c r="B380" s="170" t="s">
        <v>813</v>
      </c>
      <c r="C380" s="171" t="s">
        <v>886</v>
      </c>
      <c r="D380" s="171" t="s">
        <v>222</v>
      </c>
      <c r="E380" s="171" t="s">
        <v>80</v>
      </c>
      <c r="F380" s="171" t="s">
        <v>814</v>
      </c>
      <c r="G380" s="172">
        <v>40</v>
      </c>
    </row>
    <row r="381" spans="1:7" ht="112.5">
      <c r="A381" s="169">
        <f t="shared" si="5"/>
        <v>366</v>
      </c>
      <c r="B381" s="174" t="s">
        <v>81</v>
      </c>
      <c r="C381" s="171" t="s">
        <v>886</v>
      </c>
      <c r="D381" s="171" t="s">
        <v>222</v>
      </c>
      <c r="E381" s="171" t="s">
        <v>82</v>
      </c>
      <c r="F381" s="171"/>
      <c r="G381" s="172">
        <v>1900</v>
      </c>
    </row>
    <row r="382" spans="1:7" ht="12.75">
      <c r="A382" s="169">
        <f t="shared" si="5"/>
        <v>367</v>
      </c>
      <c r="B382" s="170" t="s">
        <v>1021</v>
      </c>
      <c r="C382" s="171" t="s">
        <v>886</v>
      </c>
      <c r="D382" s="171" t="s">
        <v>222</v>
      </c>
      <c r="E382" s="171" t="s">
        <v>82</v>
      </c>
      <c r="F382" s="171" t="s">
        <v>62</v>
      </c>
      <c r="G382" s="172">
        <v>1660.3</v>
      </c>
    </row>
    <row r="383" spans="1:7" ht="12.75">
      <c r="A383" s="169">
        <f t="shared" si="5"/>
        <v>368</v>
      </c>
      <c r="B383" s="170" t="s">
        <v>340</v>
      </c>
      <c r="C383" s="171" t="s">
        <v>886</v>
      </c>
      <c r="D383" s="171" t="s">
        <v>222</v>
      </c>
      <c r="E383" s="171" t="s">
        <v>82</v>
      </c>
      <c r="F383" s="171" t="s">
        <v>1022</v>
      </c>
      <c r="G383" s="172">
        <v>1660.3</v>
      </c>
    </row>
    <row r="384" spans="1:7" ht="22.5">
      <c r="A384" s="169">
        <f t="shared" si="5"/>
        <v>369</v>
      </c>
      <c r="B384" s="170" t="s">
        <v>915</v>
      </c>
      <c r="C384" s="171" t="s">
        <v>886</v>
      </c>
      <c r="D384" s="171" t="s">
        <v>222</v>
      </c>
      <c r="E384" s="171" t="s">
        <v>82</v>
      </c>
      <c r="F384" s="171" t="s">
        <v>812</v>
      </c>
      <c r="G384" s="172">
        <v>239.7</v>
      </c>
    </row>
    <row r="385" spans="1:7" ht="12.75">
      <c r="A385" s="169">
        <f t="shared" si="5"/>
        <v>370</v>
      </c>
      <c r="B385" s="170" t="s">
        <v>813</v>
      </c>
      <c r="C385" s="171" t="s">
        <v>886</v>
      </c>
      <c r="D385" s="171" t="s">
        <v>222</v>
      </c>
      <c r="E385" s="171" t="s">
        <v>82</v>
      </c>
      <c r="F385" s="171" t="s">
        <v>814</v>
      </c>
      <c r="G385" s="172">
        <v>239.7</v>
      </c>
    </row>
    <row r="386" spans="1:7" ht="12.75">
      <c r="A386" s="169">
        <f t="shared" si="5"/>
        <v>371</v>
      </c>
      <c r="B386" s="170" t="s">
        <v>223</v>
      </c>
      <c r="C386" s="171" t="s">
        <v>886</v>
      </c>
      <c r="D386" s="171" t="s">
        <v>224</v>
      </c>
      <c r="E386" s="171"/>
      <c r="F386" s="171"/>
      <c r="G386" s="172">
        <v>1550</v>
      </c>
    </row>
    <row r="387" spans="1:7" ht="12.75">
      <c r="A387" s="169">
        <f t="shared" si="5"/>
        <v>372</v>
      </c>
      <c r="B387" s="170" t="s">
        <v>37</v>
      </c>
      <c r="C387" s="171" t="s">
        <v>886</v>
      </c>
      <c r="D387" s="171" t="s">
        <v>224</v>
      </c>
      <c r="E387" s="171" t="s">
        <v>38</v>
      </c>
      <c r="F387" s="171"/>
      <c r="G387" s="172">
        <v>1550</v>
      </c>
    </row>
    <row r="388" spans="1:7" ht="22.5">
      <c r="A388" s="169">
        <f t="shared" si="5"/>
        <v>373</v>
      </c>
      <c r="B388" s="170" t="s">
        <v>83</v>
      </c>
      <c r="C388" s="171" t="s">
        <v>886</v>
      </c>
      <c r="D388" s="171" t="s">
        <v>224</v>
      </c>
      <c r="E388" s="171" t="s">
        <v>84</v>
      </c>
      <c r="F388" s="171"/>
      <c r="G388" s="172">
        <v>1550</v>
      </c>
    </row>
    <row r="389" spans="1:7" ht="45">
      <c r="A389" s="169">
        <f t="shared" si="5"/>
        <v>374</v>
      </c>
      <c r="B389" s="170" t="s">
        <v>85</v>
      </c>
      <c r="C389" s="171" t="s">
        <v>886</v>
      </c>
      <c r="D389" s="171" t="s">
        <v>224</v>
      </c>
      <c r="E389" s="171" t="s">
        <v>86</v>
      </c>
      <c r="F389" s="171"/>
      <c r="G389" s="172">
        <v>1550</v>
      </c>
    </row>
    <row r="390" spans="1:7" ht="22.5">
      <c r="A390" s="169">
        <f t="shared" si="5"/>
        <v>375</v>
      </c>
      <c r="B390" s="170" t="s">
        <v>919</v>
      </c>
      <c r="C390" s="171" t="s">
        <v>886</v>
      </c>
      <c r="D390" s="171" t="s">
        <v>224</v>
      </c>
      <c r="E390" s="171" t="s">
        <v>86</v>
      </c>
      <c r="F390" s="171" t="s">
        <v>920</v>
      </c>
      <c r="G390" s="172">
        <v>1550</v>
      </c>
    </row>
    <row r="391" spans="1:7" ht="22.5">
      <c r="A391" s="169">
        <f t="shared" si="5"/>
        <v>376</v>
      </c>
      <c r="B391" s="170" t="s">
        <v>438</v>
      </c>
      <c r="C391" s="171" t="s">
        <v>886</v>
      </c>
      <c r="D391" s="171" t="s">
        <v>224</v>
      </c>
      <c r="E391" s="171" t="s">
        <v>86</v>
      </c>
      <c r="F391" s="171" t="s">
        <v>921</v>
      </c>
      <c r="G391" s="172">
        <v>1550</v>
      </c>
    </row>
    <row r="392" spans="1:7" ht="12.75">
      <c r="A392" s="169">
        <f t="shared" si="5"/>
        <v>377</v>
      </c>
      <c r="B392" s="170" t="s">
        <v>87</v>
      </c>
      <c r="C392" s="171" t="s">
        <v>886</v>
      </c>
      <c r="D392" s="171" t="s">
        <v>233</v>
      </c>
      <c r="E392" s="171"/>
      <c r="F392" s="171"/>
      <c r="G392" s="172">
        <v>5850.4</v>
      </c>
    </row>
    <row r="393" spans="1:7" ht="12.75">
      <c r="A393" s="169">
        <f t="shared" si="5"/>
        <v>378</v>
      </c>
      <c r="B393" s="170" t="s">
        <v>238</v>
      </c>
      <c r="C393" s="171" t="s">
        <v>886</v>
      </c>
      <c r="D393" s="171" t="s">
        <v>239</v>
      </c>
      <c r="E393" s="171"/>
      <c r="F393" s="171"/>
      <c r="G393" s="172">
        <v>3192.1</v>
      </c>
    </row>
    <row r="394" spans="1:7" ht="22.5">
      <c r="A394" s="169">
        <f t="shared" si="5"/>
        <v>379</v>
      </c>
      <c r="B394" s="170" t="s">
        <v>1047</v>
      </c>
      <c r="C394" s="171" t="s">
        <v>886</v>
      </c>
      <c r="D394" s="171" t="s">
        <v>239</v>
      </c>
      <c r="E394" s="171" t="s">
        <v>1048</v>
      </c>
      <c r="F394" s="171"/>
      <c r="G394" s="172">
        <v>3192.1</v>
      </c>
    </row>
    <row r="395" spans="1:7" ht="12.75">
      <c r="A395" s="169">
        <f t="shared" si="5"/>
        <v>380</v>
      </c>
      <c r="B395" s="170" t="s">
        <v>29</v>
      </c>
      <c r="C395" s="171" t="s">
        <v>886</v>
      </c>
      <c r="D395" s="171" t="s">
        <v>239</v>
      </c>
      <c r="E395" s="171" t="s">
        <v>30</v>
      </c>
      <c r="F395" s="171"/>
      <c r="G395" s="172">
        <v>3192.1</v>
      </c>
    </row>
    <row r="396" spans="1:7" ht="56.25">
      <c r="A396" s="169">
        <f t="shared" si="5"/>
        <v>381</v>
      </c>
      <c r="B396" s="170" t="s">
        <v>487</v>
      </c>
      <c r="C396" s="171" t="s">
        <v>886</v>
      </c>
      <c r="D396" s="171" t="s">
        <v>239</v>
      </c>
      <c r="E396" s="171" t="s">
        <v>488</v>
      </c>
      <c r="F396" s="171"/>
      <c r="G396" s="172">
        <v>390.2</v>
      </c>
    </row>
    <row r="397" spans="1:7" ht="12.75">
      <c r="A397" s="169">
        <f t="shared" si="5"/>
        <v>382</v>
      </c>
      <c r="B397" s="170" t="s">
        <v>33</v>
      </c>
      <c r="C397" s="171" t="s">
        <v>886</v>
      </c>
      <c r="D397" s="171" t="s">
        <v>239</v>
      </c>
      <c r="E397" s="171" t="s">
        <v>488</v>
      </c>
      <c r="F397" s="171" t="s">
        <v>34</v>
      </c>
      <c r="G397" s="172">
        <v>390.2</v>
      </c>
    </row>
    <row r="398" spans="1:7" ht="22.5">
      <c r="A398" s="169">
        <f t="shared" si="5"/>
        <v>383</v>
      </c>
      <c r="B398" s="170" t="s">
        <v>35</v>
      </c>
      <c r="C398" s="171" t="s">
        <v>886</v>
      </c>
      <c r="D398" s="171" t="s">
        <v>239</v>
      </c>
      <c r="E398" s="171" t="s">
        <v>488</v>
      </c>
      <c r="F398" s="171" t="s">
        <v>36</v>
      </c>
      <c r="G398" s="172">
        <v>390.2</v>
      </c>
    </row>
    <row r="399" spans="1:7" ht="56.25">
      <c r="A399" s="169">
        <f t="shared" si="5"/>
        <v>384</v>
      </c>
      <c r="B399" s="170" t="s">
        <v>489</v>
      </c>
      <c r="C399" s="171" t="s">
        <v>886</v>
      </c>
      <c r="D399" s="171" t="s">
        <v>239</v>
      </c>
      <c r="E399" s="171" t="s">
        <v>490</v>
      </c>
      <c r="F399" s="171"/>
      <c r="G399" s="172">
        <v>1306.3</v>
      </c>
    </row>
    <row r="400" spans="1:7" ht="12.75">
      <c r="A400" s="169">
        <f t="shared" si="5"/>
        <v>385</v>
      </c>
      <c r="B400" s="170" t="s">
        <v>33</v>
      </c>
      <c r="C400" s="171" t="s">
        <v>886</v>
      </c>
      <c r="D400" s="171" t="s">
        <v>239</v>
      </c>
      <c r="E400" s="171" t="s">
        <v>490</v>
      </c>
      <c r="F400" s="171" t="s">
        <v>34</v>
      </c>
      <c r="G400" s="172">
        <v>1306.3</v>
      </c>
    </row>
    <row r="401" spans="1:7" ht="22.5">
      <c r="A401" s="169">
        <f t="shared" si="5"/>
        <v>386</v>
      </c>
      <c r="B401" s="170" t="s">
        <v>35</v>
      </c>
      <c r="C401" s="171" t="s">
        <v>886</v>
      </c>
      <c r="D401" s="171" t="s">
        <v>239</v>
      </c>
      <c r="E401" s="171" t="s">
        <v>490</v>
      </c>
      <c r="F401" s="171" t="s">
        <v>36</v>
      </c>
      <c r="G401" s="172">
        <v>1306.3</v>
      </c>
    </row>
    <row r="402" spans="1:7" ht="67.5">
      <c r="A402" s="169">
        <f t="shared" si="5"/>
        <v>387</v>
      </c>
      <c r="B402" s="174" t="s">
        <v>31</v>
      </c>
      <c r="C402" s="171" t="s">
        <v>886</v>
      </c>
      <c r="D402" s="171" t="s">
        <v>239</v>
      </c>
      <c r="E402" s="171" t="s">
        <v>32</v>
      </c>
      <c r="F402" s="171"/>
      <c r="G402" s="172">
        <v>1495.6</v>
      </c>
    </row>
    <row r="403" spans="1:7" ht="12.75">
      <c r="A403" s="169">
        <f t="shared" si="5"/>
        <v>388</v>
      </c>
      <c r="B403" s="170" t="s">
        <v>33</v>
      </c>
      <c r="C403" s="171" t="s">
        <v>886</v>
      </c>
      <c r="D403" s="171" t="s">
        <v>239</v>
      </c>
      <c r="E403" s="171" t="s">
        <v>32</v>
      </c>
      <c r="F403" s="171" t="s">
        <v>34</v>
      </c>
      <c r="G403" s="172">
        <v>1495.6</v>
      </c>
    </row>
    <row r="404" spans="1:7" ht="22.5">
      <c r="A404" s="169">
        <f t="shared" si="5"/>
        <v>389</v>
      </c>
      <c r="B404" s="170" t="s">
        <v>35</v>
      </c>
      <c r="C404" s="171" t="s">
        <v>886</v>
      </c>
      <c r="D404" s="171" t="s">
        <v>239</v>
      </c>
      <c r="E404" s="171" t="s">
        <v>32</v>
      </c>
      <c r="F404" s="171" t="s">
        <v>36</v>
      </c>
      <c r="G404" s="172">
        <v>1495.6</v>
      </c>
    </row>
    <row r="405" spans="1:7" ht="12.75">
      <c r="A405" s="169">
        <f aca="true" t="shared" si="6" ref="A405:A468">A404+1</f>
        <v>390</v>
      </c>
      <c r="B405" s="170" t="s">
        <v>240</v>
      </c>
      <c r="C405" s="171" t="s">
        <v>886</v>
      </c>
      <c r="D405" s="171" t="s">
        <v>241</v>
      </c>
      <c r="E405" s="171"/>
      <c r="F405" s="171"/>
      <c r="G405" s="172">
        <v>2658.3</v>
      </c>
    </row>
    <row r="406" spans="1:7" ht="22.5">
      <c r="A406" s="169">
        <f t="shared" si="6"/>
        <v>391</v>
      </c>
      <c r="B406" s="170" t="s">
        <v>939</v>
      </c>
      <c r="C406" s="171" t="s">
        <v>886</v>
      </c>
      <c r="D406" s="171" t="s">
        <v>241</v>
      </c>
      <c r="E406" s="171" t="s">
        <v>940</v>
      </c>
      <c r="F406" s="171"/>
      <c r="G406" s="172">
        <v>2658.3</v>
      </c>
    </row>
    <row r="407" spans="1:7" ht="22.5">
      <c r="A407" s="169">
        <f t="shared" si="6"/>
        <v>392</v>
      </c>
      <c r="B407" s="170" t="s">
        <v>941</v>
      </c>
      <c r="C407" s="171" t="s">
        <v>886</v>
      </c>
      <c r="D407" s="171" t="s">
        <v>241</v>
      </c>
      <c r="E407" s="171" t="s">
        <v>942</v>
      </c>
      <c r="F407" s="171"/>
      <c r="G407" s="172">
        <v>2658.3</v>
      </c>
    </row>
    <row r="408" spans="1:7" ht="56.25">
      <c r="A408" s="169">
        <f t="shared" si="6"/>
        <v>393</v>
      </c>
      <c r="B408" s="170" t="s">
        <v>586</v>
      </c>
      <c r="C408" s="171" t="s">
        <v>886</v>
      </c>
      <c r="D408" s="171" t="s">
        <v>241</v>
      </c>
      <c r="E408" s="171" t="s">
        <v>587</v>
      </c>
      <c r="F408" s="171"/>
      <c r="G408" s="172">
        <v>2658.3</v>
      </c>
    </row>
    <row r="409" spans="1:7" ht="22.5">
      <c r="A409" s="169">
        <f t="shared" si="6"/>
        <v>394</v>
      </c>
      <c r="B409" s="170" t="s">
        <v>919</v>
      </c>
      <c r="C409" s="171" t="s">
        <v>886</v>
      </c>
      <c r="D409" s="171" t="s">
        <v>241</v>
      </c>
      <c r="E409" s="171" t="s">
        <v>587</v>
      </c>
      <c r="F409" s="171" t="s">
        <v>920</v>
      </c>
      <c r="G409" s="172">
        <v>2658.3</v>
      </c>
    </row>
    <row r="410" spans="1:7" ht="22.5">
      <c r="A410" s="169">
        <f t="shared" si="6"/>
        <v>395</v>
      </c>
      <c r="B410" s="170" t="s">
        <v>438</v>
      </c>
      <c r="C410" s="171" t="s">
        <v>886</v>
      </c>
      <c r="D410" s="171" t="s">
        <v>241</v>
      </c>
      <c r="E410" s="171" t="s">
        <v>587</v>
      </c>
      <c r="F410" s="171" t="s">
        <v>921</v>
      </c>
      <c r="G410" s="172">
        <v>2658.3</v>
      </c>
    </row>
    <row r="411" spans="1:7" ht="12.75">
      <c r="A411" s="169">
        <f t="shared" si="6"/>
        <v>396</v>
      </c>
      <c r="B411" s="170" t="s">
        <v>354</v>
      </c>
      <c r="C411" s="171" t="s">
        <v>886</v>
      </c>
      <c r="D411" s="171" t="s">
        <v>355</v>
      </c>
      <c r="E411" s="171"/>
      <c r="F411" s="171"/>
      <c r="G411" s="172">
        <v>4291.1</v>
      </c>
    </row>
    <row r="412" spans="1:7" ht="12.75">
      <c r="A412" s="169">
        <f t="shared" si="6"/>
        <v>397</v>
      </c>
      <c r="B412" s="170" t="s">
        <v>556</v>
      </c>
      <c r="C412" s="171" t="s">
        <v>886</v>
      </c>
      <c r="D412" s="171" t="s">
        <v>557</v>
      </c>
      <c r="E412" s="171"/>
      <c r="F412" s="171"/>
      <c r="G412" s="172">
        <v>80.4</v>
      </c>
    </row>
    <row r="413" spans="1:7" ht="33.75">
      <c r="A413" s="169">
        <f t="shared" si="6"/>
        <v>398</v>
      </c>
      <c r="B413" s="170" t="s">
        <v>1015</v>
      </c>
      <c r="C413" s="171" t="s">
        <v>886</v>
      </c>
      <c r="D413" s="171" t="s">
        <v>557</v>
      </c>
      <c r="E413" s="171" t="s">
        <v>1016</v>
      </c>
      <c r="F413" s="171"/>
      <c r="G413" s="172">
        <v>80.4</v>
      </c>
    </row>
    <row r="414" spans="1:7" ht="22.5">
      <c r="A414" s="169">
        <f t="shared" si="6"/>
        <v>399</v>
      </c>
      <c r="B414" s="170" t="s">
        <v>1035</v>
      </c>
      <c r="C414" s="171" t="s">
        <v>886</v>
      </c>
      <c r="D414" s="171" t="s">
        <v>557</v>
      </c>
      <c r="E414" s="171" t="s">
        <v>1036</v>
      </c>
      <c r="F414" s="171"/>
      <c r="G414" s="172">
        <v>80.4</v>
      </c>
    </row>
    <row r="415" spans="1:7" ht="90">
      <c r="A415" s="169">
        <f t="shared" si="6"/>
        <v>400</v>
      </c>
      <c r="B415" s="174" t="s">
        <v>559</v>
      </c>
      <c r="C415" s="171" t="s">
        <v>886</v>
      </c>
      <c r="D415" s="171" t="s">
        <v>557</v>
      </c>
      <c r="E415" s="171" t="s">
        <v>560</v>
      </c>
      <c r="F415" s="171"/>
      <c r="G415" s="172">
        <v>80.4</v>
      </c>
    </row>
    <row r="416" spans="1:7" ht="12.75">
      <c r="A416" s="169">
        <f t="shared" si="6"/>
        <v>401</v>
      </c>
      <c r="B416" s="170" t="s">
        <v>1021</v>
      </c>
      <c r="C416" s="171" t="s">
        <v>886</v>
      </c>
      <c r="D416" s="171" t="s">
        <v>557</v>
      </c>
      <c r="E416" s="171" t="s">
        <v>560</v>
      </c>
      <c r="F416" s="171" t="s">
        <v>62</v>
      </c>
      <c r="G416" s="172">
        <v>80.4</v>
      </c>
    </row>
    <row r="417" spans="1:7" ht="12.75">
      <c r="A417" s="169">
        <f t="shared" si="6"/>
        <v>402</v>
      </c>
      <c r="B417" s="170" t="s">
        <v>340</v>
      </c>
      <c r="C417" s="171" t="s">
        <v>886</v>
      </c>
      <c r="D417" s="171" t="s">
        <v>557</v>
      </c>
      <c r="E417" s="171" t="s">
        <v>560</v>
      </c>
      <c r="F417" s="171" t="s">
        <v>1022</v>
      </c>
      <c r="G417" s="172">
        <v>80.4</v>
      </c>
    </row>
    <row r="418" spans="1:7" ht="12.75">
      <c r="A418" s="169">
        <f t="shared" si="6"/>
        <v>403</v>
      </c>
      <c r="B418" s="170" t="s">
        <v>356</v>
      </c>
      <c r="C418" s="171" t="s">
        <v>886</v>
      </c>
      <c r="D418" s="171" t="s">
        <v>357</v>
      </c>
      <c r="E418" s="171"/>
      <c r="F418" s="171"/>
      <c r="G418" s="172">
        <v>4210.7</v>
      </c>
    </row>
    <row r="419" spans="1:7" ht="22.5">
      <c r="A419" s="169">
        <f t="shared" si="6"/>
        <v>404</v>
      </c>
      <c r="B419" s="170" t="s">
        <v>88</v>
      </c>
      <c r="C419" s="171" t="s">
        <v>886</v>
      </c>
      <c r="D419" s="171" t="s">
        <v>357</v>
      </c>
      <c r="E419" s="171" t="s">
        <v>185</v>
      </c>
      <c r="F419" s="171"/>
      <c r="G419" s="172">
        <v>4210.7</v>
      </c>
    </row>
    <row r="420" spans="1:7" ht="22.5">
      <c r="A420" s="169">
        <f t="shared" si="6"/>
        <v>405</v>
      </c>
      <c r="B420" s="170" t="s">
        <v>478</v>
      </c>
      <c r="C420" s="171" t="s">
        <v>886</v>
      </c>
      <c r="D420" s="171" t="s">
        <v>357</v>
      </c>
      <c r="E420" s="171" t="s">
        <v>89</v>
      </c>
      <c r="F420" s="171"/>
      <c r="G420" s="172">
        <v>3230.7</v>
      </c>
    </row>
    <row r="421" spans="1:7" ht="90">
      <c r="A421" s="169">
        <f t="shared" si="6"/>
        <v>406</v>
      </c>
      <c r="B421" s="174" t="s">
        <v>479</v>
      </c>
      <c r="C421" s="171" t="s">
        <v>886</v>
      </c>
      <c r="D421" s="171" t="s">
        <v>357</v>
      </c>
      <c r="E421" s="171" t="s">
        <v>480</v>
      </c>
      <c r="F421" s="171"/>
      <c r="G421" s="172">
        <v>34.7</v>
      </c>
    </row>
    <row r="422" spans="1:7" ht="22.5">
      <c r="A422" s="169">
        <f t="shared" si="6"/>
        <v>407</v>
      </c>
      <c r="B422" s="170" t="s">
        <v>915</v>
      </c>
      <c r="C422" s="171" t="s">
        <v>886</v>
      </c>
      <c r="D422" s="171" t="s">
        <v>357</v>
      </c>
      <c r="E422" s="171" t="s">
        <v>480</v>
      </c>
      <c r="F422" s="171" t="s">
        <v>812</v>
      </c>
      <c r="G422" s="172">
        <v>34.7</v>
      </c>
    </row>
    <row r="423" spans="1:7" ht="12.75">
      <c r="A423" s="169">
        <f t="shared" si="6"/>
        <v>408</v>
      </c>
      <c r="B423" s="170" t="s">
        <v>813</v>
      </c>
      <c r="C423" s="171" t="s">
        <v>886</v>
      </c>
      <c r="D423" s="171" t="s">
        <v>357</v>
      </c>
      <c r="E423" s="171" t="s">
        <v>480</v>
      </c>
      <c r="F423" s="171" t="s">
        <v>814</v>
      </c>
      <c r="G423" s="172">
        <v>34.7</v>
      </c>
    </row>
    <row r="424" spans="1:7" ht="56.25">
      <c r="A424" s="169">
        <f t="shared" si="6"/>
        <v>409</v>
      </c>
      <c r="B424" s="170" t="s">
        <v>113</v>
      </c>
      <c r="C424" s="171" t="s">
        <v>886</v>
      </c>
      <c r="D424" s="171" t="s">
        <v>357</v>
      </c>
      <c r="E424" s="171" t="s">
        <v>114</v>
      </c>
      <c r="F424" s="171"/>
      <c r="G424" s="172">
        <v>3196</v>
      </c>
    </row>
    <row r="425" spans="1:7" ht="22.5">
      <c r="A425" s="169">
        <f t="shared" si="6"/>
        <v>410</v>
      </c>
      <c r="B425" s="170" t="s">
        <v>915</v>
      </c>
      <c r="C425" s="171" t="s">
        <v>886</v>
      </c>
      <c r="D425" s="171" t="s">
        <v>357</v>
      </c>
      <c r="E425" s="171" t="s">
        <v>114</v>
      </c>
      <c r="F425" s="171" t="s">
        <v>812</v>
      </c>
      <c r="G425" s="172">
        <v>3196</v>
      </c>
    </row>
    <row r="426" spans="1:7" ht="12.75">
      <c r="A426" s="169">
        <f t="shared" si="6"/>
        <v>411</v>
      </c>
      <c r="B426" s="170" t="s">
        <v>813</v>
      </c>
      <c r="C426" s="171" t="s">
        <v>886</v>
      </c>
      <c r="D426" s="171" t="s">
        <v>357</v>
      </c>
      <c r="E426" s="171" t="s">
        <v>114</v>
      </c>
      <c r="F426" s="171" t="s">
        <v>814</v>
      </c>
      <c r="G426" s="172">
        <v>3196</v>
      </c>
    </row>
    <row r="427" spans="1:7" ht="12.75">
      <c r="A427" s="169">
        <f t="shared" si="6"/>
        <v>412</v>
      </c>
      <c r="B427" s="170" t="s">
        <v>743</v>
      </c>
      <c r="C427" s="171" t="s">
        <v>886</v>
      </c>
      <c r="D427" s="171" t="s">
        <v>357</v>
      </c>
      <c r="E427" s="171" t="s">
        <v>115</v>
      </c>
      <c r="F427" s="171"/>
      <c r="G427" s="172">
        <v>980</v>
      </c>
    </row>
    <row r="428" spans="1:7" ht="78.75">
      <c r="A428" s="169">
        <f t="shared" si="6"/>
        <v>413</v>
      </c>
      <c r="B428" s="174" t="s">
        <v>116</v>
      </c>
      <c r="C428" s="171" t="s">
        <v>886</v>
      </c>
      <c r="D428" s="171" t="s">
        <v>357</v>
      </c>
      <c r="E428" s="171" t="s">
        <v>117</v>
      </c>
      <c r="F428" s="171"/>
      <c r="G428" s="172">
        <v>980</v>
      </c>
    </row>
    <row r="429" spans="1:7" ht="22.5">
      <c r="A429" s="169">
        <f t="shared" si="6"/>
        <v>414</v>
      </c>
      <c r="B429" s="170" t="s">
        <v>919</v>
      </c>
      <c r="C429" s="171" t="s">
        <v>886</v>
      </c>
      <c r="D429" s="171" t="s">
        <v>357</v>
      </c>
      <c r="E429" s="171" t="s">
        <v>117</v>
      </c>
      <c r="F429" s="171" t="s">
        <v>920</v>
      </c>
      <c r="G429" s="172">
        <v>980</v>
      </c>
    </row>
    <row r="430" spans="1:7" ht="22.5">
      <c r="A430" s="169">
        <f t="shared" si="6"/>
        <v>415</v>
      </c>
      <c r="B430" s="170" t="s">
        <v>438</v>
      </c>
      <c r="C430" s="171" t="s">
        <v>886</v>
      </c>
      <c r="D430" s="171" t="s">
        <v>357</v>
      </c>
      <c r="E430" s="171" t="s">
        <v>117</v>
      </c>
      <c r="F430" s="171" t="s">
        <v>921</v>
      </c>
      <c r="G430" s="172">
        <v>980</v>
      </c>
    </row>
    <row r="431" spans="1:7" ht="21.75">
      <c r="A431" s="173">
        <f t="shared" si="6"/>
        <v>416</v>
      </c>
      <c r="B431" s="167" t="s">
        <v>242</v>
      </c>
      <c r="C431" s="166" t="s">
        <v>159</v>
      </c>
      <c r="D431" s="166"/>
      <c r="E431" s="166"/>
      <c r="F431" s="166"/>
      <c r="G431" s="168">
        <f>487381+70+2500+2000</f>
        <v>491951</v>
      </c>
    </row>
    <row r="432" spans="1:7" ht="12.75">
      <c r="A432" s="169">
        <f t="shared" si="6"/>
        <v>417</v>
      </c>
      <c r="B432" s="170" t="s">
        <v>1046</v>
      </c>
      <c r="C432" s="171" t="s">
        <v>159</v>
      </c>
      <c r="D432" s="171" t="s">
        <v>210</v>
      </c>
      <c r="E432" s="171"/>
      <c r="F432" s="171"/>
      <c r="G432" s="172">
        <f>466055.3+2500+2000</f>
        <v>470555.3</v>
      </c>
    </row>
    <row r="433" spans="1:7" ht="12.75">
      <c r="A433" s="169">
        <f t="shared" si="6"/>
        <v>418</v>
      </c>
      <c r="B433" s="170" t="s">
        <v>211</v>
      </c>
      <c r="C433" s="171" t="s">
        <v>159</v>
      </c>
      <c r="D433" s="171" t="s">
        <v>212</v>
      </c>
      <c r="E433" s="171"/>
      <c r="F433" s="171"/>
      <c r="G433" s="172">
        <f>124620.1+2000</f>
        <v>126620.1</v>
      </c>
    </row>
    <row r="434" spans="1:7" ht="12.75">
      <c r="A434" s="169">
        <f t="shared" si="6"/>
        <v>419</v>
      </c>
      <c r="B434" s="170" t="s">
        <v>118</v>
      </c>
      <c r="C434" s="171" t="s">
        <v>159</v>
      </c>
      <c r="D434" s="171" t="s">
        <v>212</v>
      </c>
      <c r="E434" s="171" t="s">
        <v>119</v>
      </c>
      <c r="F434" s="171"/>
      <c r="G434" s="172">
        <f>124561.4+2000</f>
        <v>126561.4</v>
      </c>
    </row>
    <row r="435" spans="1:7" ht="22.5">
      <c r="A435" s="169">
        <f t="shared" si="6"/>
        <v>420</v>
      </c>
      <c r="B435" s="170" t="s">
        <v>120</v>
      </c>
      <c r="C435" s="171" t="s">
        <v>159</v>
      </c>
      <c r="D435" s="171" t="s">
        <v>212</v>
      </c>
      <c r="E435" s="171" t="s">
        <v>121</v>
      </c>
      <c r="F435" s="171"/>
      <c r="G435" s="172">
        <v>123494.4</v>
      </c>
    </row>
    <row r="436" spans="1:7" ht="78.75">
      <c r="A436" s="169">
        <f t="shared" si="6"/>
        <v>421</v>
      </c>
      <c r="B436" s="174" t="s">
        <v>122</v>
      </c>
      <c r="C436" s="171" t="s">
        <v>159</v>
      </c>
      <c r="D436" s="171" t="s">
        <v>212</v>
      </c>
      <c r="E436" s="171" t="s">
        <v>123</v>
      </c>
      <c r="F436" s="171"/>
      <c r="G436" s="172">
        <v>4767.2</v>
      </c>
    </row>
    <row r="437" spans="1:7" ht="56.25">
      <c r="A437" s="169">
        <f t="shared" si="6"/>
        <v>422</v>
      </c>
      <c r="B437" s="170" t="s">
        <v>738</v>
      </c>
      <c r="C437" s="171" t="s">
        <v>159</v>
      </c>
      <c r="D437" s="171" t="s">
        <v>212</v>
      </c>
      <c r="E437" s="171" t="s">
        <v>123</v>
      </c>
      <c r="F437" s="171" t="s">
        <v>739</v>
      </c>
      <c r="G437" s="172">
        <v>2746.2</v>
      </c>
    </row>
    <row r="438" spans="1:7" ht="12.75">
      <c r="A438" s="169">
        <f t="shared" si="6"/>
        <v>423</v>
      </c>
      <c r="B438" s="170" t="s">
        <v>1044</v>
      </c>
      <c r="C438" s="171" t="s">
        <v>159</v>
      </c>
      <c r="D438" s="171" t="s">
        <v>212</v>
      </c>
      <c r="E438" s="171" t="s">
        <v>123</v>
      </c>
      <c r="F438" s="171" t="s">
        <v>16</v>
      </c>
      <c r="G438" s="172">
        <v>2746.2</v>
      </c>
    </row>
    <row r="439" spans="1:7" ht="22.5">
      <c r="A439" s="169">
        <f t="shared" si="6"/>
        <v>424</v>
      </c>
      <c r="B439" s="170" t="s">
        <v>915</v>
      </c>
      <c r="C439" s="171" t="s">
        <v>159</v>
      </c>
      <c r="D439" s="171" t="s">
        <v>212</v>
      </c>
      <c r="E439" s="171" t="s">
        <v>123</v>
      </c>
      <c r="F439" s="171" t="s">
        <v>812</v>
      </c>
      <c r="G439" s="172">
        <v>2021</v>
      </c>
    </row>
    <row r="440" spans="1:7" ht="12.75">
      <c r="A440" s="169">
        <f t="shared" si="6"/>
        <v>425</v>
      </c>
      <c r="B440" s="170" t="s">
        <v>813</v>
      </c>
      <c r="C440" s="171" t="s">
        <v>159</v>
      </c>
      <c r="D440" s="171" t="s">
        <v>212</v>
      </c>
      <c r="E440" s="171" t="s">
        <v>123</v>
      </c>
      <c r="F440" s="171" t="s">
        <v>814</v>
      </c>
      <c r="G440" s="172">
        <v>2021</v>
      </c>
    </row>
    <row r="441" spans="1:7" ht="56.25">
      <c r="A441" s="169">
        <f t="shared" si="6"/>
        <v>426</v>
      </c>
      <c r="B441" s="170" t="s">
        <v>588</v>
      </c>
      <c r="C441" s="171" t="s">
        <v>159</v>
      </c>
      <c r="D441" s="171" t="s">
        <v>212</v>
      </c>
      <c r="E441" s="171" t="s">
        <v>589</v>
      </c>
      <c r="F441" s="171"/>
      <c r="G441" s="172">
        <v>12293.2</v>
      </c>
    </row>
    <row r="442" spans="1:7" ht="22.5">
      <c r="A442" s="169">
        <f t="shared" si="6"/>
        <v>427</v>
      </c>
      <c r="B442" s="170" t="s">
        <v>915</v>
      </c>
      <c r="C442" s="171" t="s">
        <v>159</v>
      </c>
      <c r="D442" s="171" t="s">
        <v>212</v>
      </c>
      <c r="E442" s="171" t="s">
        <v>589</v>
      </c>
      <c r="F442" s="171" t="s">
        <v>812</v>
      </c>
      <c r="G442" s="172">
        <v>12293.2</v>
      </c>
    </row>
    <row r="443" spans="1:7" ht="12.75">
      <c r="A443" s="169">
        <f t="shared" si="6"/>
        <v>428</v>
      </c>
      <c r="B443" s="170" t="s">
        <v>813</v>
      </c>
      <c r="C443" s="171" t="s">
        <v>159</v>
      </c>
      <c r="D443" s="171" t="s">
        <v>212</v>
      </c>
      <c r="E443" s="171" t="s">
        <v>589</v>
      </c>
      <c r="F443" s="171" t="s">
        <v>814</v>
      </c>
      <c r="G443" s="172">
        <v>12293.2</v>
      </c>
    </row>
    <row r="444" spans="1:7" ht="135">
      <c r="A444" s="169">
        <f t="shared" si="6"/>
        <v>429</v>
      </c>
      <c r="B444" s="174" t="s">
        <v>436</v>
      </c>
      <c r="C444" s="171" t="s">
        <v>159</v>
      </c>
      <c r="D444" s="171" t="s">
        <v>212</v>
      </c>
      <c r="E444" s="171" t="s">
        <v>437</v>
      </c>
      <c r="F444" s="171"/>
      <c r="G444" s="172">
        <v>2696.3</v>
      </c>
    </row>
    <row r="445" spans="1:7" ht="22.5">
      <c r="A445" s="169">
        <f t="shared" si="6"/>
        <v>430</v>
      </c>
      <c r="B445" s="170" t="s">
        <v>919</v>
      </c>
      <c r="C445" s="171" t="s">
        <v>159</v>
      </c>
      <c r="D445" s="171" t="s">
        <v>212</v>
      </c>
      <c r="E445" s="171" t="s">
        <v>437</v>
      </c>
      <c r="F445" s="171" t="s">
        <v>920</v>
      </c>
      <c r="G445" s="172">
        <v>924.7</v>
      </c>
    </row>
    <row r="446" spans="1:7" ht="22.5">
      <c r="A446" s="169">
        <f t="shared" si="6"/>
        <v>431</v>
      </c>
      <c r="B446" s="170" t="s">
        <v>438</v>
      </c>
      <c r="C446" s="171" t="s">
        <v>159</v>
      </c>
      <c r="D446" s="171" t="s">
        <v>212</v>
      </c>
      <c r="E446" s="171" t="s">
        <v>437</v>
      </c>
      <c r="F446" s="171" t="s">
        <v>921</v>
      </c>
      <c r="G446" s="172">
        <v>924.7</v>
      </c>
    </row>
    <row r="447" spans="1:7" ht="22.5">
      <c r="A447" s="169">
        <f t="shared" si="6"/>
        <v>432</v>
      </c>
      <c r="B447" s="170" t="s">
        <v>915</v>
      </c>
      <c r="C447" s="171" t="s">
        <v>159</v>
      </c>
      <c r="D447" s="171" t="s">
        <v>212</v>
      </c>
      <c r="E447" s="171" t="s">
        <v>437</v>
      </c>
      <c r="F447" s="171" t="s">
        <v>812</v>
      </c>
      <c r="G447" s="172">
        <v>1771.5</v>
      </c>
    </row>
    <row r="448" spans="1:7" ht="12.75">
      <c r="A448" s="169">
        <f t="shared" si="6"/>
        <v>433</v>
      </c>
      <c r="B448" s="170" t="s">
        <v>813</v>
      </c>
      <c r="C448" s="171" t="s">
        <v>159</v>
      </c>
      <c r="D448" s="171" t="s">
        <v>212</v>
      </c>
      <c r="E448" s="171" t="s">
        <v>437</v>
      </c>
      <c r="F448" s="171" t="s">
        <v>814</v>
      </c>
      <c r="G448" s="172">
        <v>1771.5</v>
      </c>
    </row>
    <row r="449" spans="1:7" ht="90">
      <c r="A449" s="169">
        <f t="shared" si="6"/>
        <v>434</v>
      </c>
      <c r="B449" s="174" t="s">
        <v>439</v>
      </c>
      <c r="C449" s="171" t="s">
        <v>159</v>
      </c>
      <c r="D449" s="171" t="s">
        <v>212</v>
      </c>
      <c r="E449" s="171" t="s">
        <v>440</v>
      </c>
      <c r="F449" s="171"/>
      <c r="G449" s="172">
        <v>2801.6</v>
      </c>
    </row>
    <row r="450" spans="1:7" ht="56.25">
      <c r="A450" s="169">
        <f t="shared" si="6"/>
        <v>435</v>
      </c>
      <c r="B450" s="170" t="s">
        <v>738</v>
      </c>
      <c r="C450" s="171" t="s">
        <v>159</v>
      </c>
      <c r="D450" s="171" t="s">
        <v>212</v>
      </c>
      <c r="E450" s="171" t="s">
        <v>440</v>
      </c>
      <c r="F450" s="171" t="s">
        <v>739</v>
      </c>
      <c r="G450" s="172">
        <v>1508.6</v>
      </c>
    </row>
    <row r="451" spans="1:7" ht="12.75">
      <c r="A451" s="169">
        <f t="shared" si="6"/>
        <v>436</v>
      </c>
      <c r="B451" s="170" t="s">
        <v>1044</v>
      </c>
      <c r="C451" s="171" t="s">
        <v>159</v>
      </c>
      <c r="D451" s="171" t="s">
        <v>212</v>
      </c>
      <c r="E451" s="171" t="s">
        <v>440</v>
      </c>
      <c r="F451" s="171" t="s">
        <v>16</v>
      </c>
      <c r="G451" s="172">
        <v>1508.6</v>
      </c>
    </row>
    <row r="452" spans="1:7" ht="22.5">
      <c r="A452" s="169">
        <f t="shared" si="6"/>
        <v>437</v>
      </c>
      <c r="B452" s="170" t="s">
        <v>915</v>
      </c>
      <c r="C452" s="171" t="s">
        <v>159</v>
      </c>
      <c r="D452" s="171" t="s">
        <v>212</v>
      </c>
      <c r="E452" s="171" t="s">
        <v>440</v>
      </c>
      <c r="F452" s="171" t="s">
        <v>812</v>
      </c>
      <c r="G452" s="172">
        <v>1293</v>
      </c>
    </row>
    <row r="453" spans="1:7" ht="12.75">
      <c r="A453" s="169">
        <f t="shared" si="6"/>
        <v>438</v>
      </c>
      <c r="B453" s="170" t="s">
        <v>813</v>
      </c>
      <c r="C453" s="171" t="s">
        <v>159</v>
      </c>
      <c r="D453" s="171" t="s">
        <v>212</v>
      </c>
      <c r="E453" s="171" t="s">
        <v>440</v>
      </c>
      <c r="F453" s="171" t="s">
        <v>814</v>
      </c>
      <c r="G453" s="172">
        <v>1293</v>
      </c>
    </row>
    <row r="454" spans="1:7" ht="45">
      <c r="A454" s="169">
        <f t="shared" si="6"/>
        <v>439</v>
      </c>
      <c r="B454" s="170" t="s">
        <v>441</v>
      </c>
      <c r="C454" s="171" t="s">
        <v>159</v>
      </c>
      <c r="D454" s="171" t="s">
        <v>212</v>
      </c>
      <c r="E454" s="171" t="s">
        <v>442</v>
      </c>
      <c r="F454" s="171"/>
      <c r="G454" s="172">
        <v>250</v>
      </c>
    </row>
    <row r="455" spans="1:7" ht="22.5">
      <c r="A455" s="169">
        <f t="shared" si="6"/>
        <v>440</v>
      </c>
      <c r="B455" s="170" t="s">
        <v>919</v>
      </c>
      <c r="C455" s="171" t="s">
        <v>159</v>
      </c>
      <c r="D455" s="171" t="s">
        <v>212</v>
      </c>
      <c r="E455" s="171" t="s">
        <v>442</v>
      </c>
      <c r="F455" s="171" t="s">
        <v>920</v>
      </c>
      <c r="G455" s="172">
        <v>250</v>
      </c>
    </row>
    <row r="456" spans="1:7" ht="22.5">
      <c r="A456" s="169">
        <f t="shared" si="6"/>
        <v>441</v>
      </c>
      <c r="B456" s="170" t="s">
        <v>438</v>
      </c>
      <c r="C456" s="171" t="s">
        <v>159</v>
      </c>
      <c r="D456" s="171" t="s">
        <v>212</v>
      </c>
      <c r="E456" s="171" t="s">
        <v>442</v>
      </c>
      <c r="F456" s="171" t="s">
        <v>921</v>
      </c>
      <c r="G456" s="172">
        <v>250</v>
      </c>
    </row>
    <row r="457" spans="1:7" ht="112.5">
      <c r="A457" s="169">
        <f t="shared" si="6"/>
        <v>442</v>
      </c>
      <c r="B457" s="174" t="s">
        <v>124</v>
      </c>
      <c r="C457" s="171" t="s">
        <v>159</v>
      </c>
      <c r="D457" s="171" t="s">
        <v>212</v>
      </c>
      <c r="E457" s="171" t="s">
        <v>125</v>
      </c>
      <c r="F457" s="171"/>
      <c r="G457" s="172">
        <v>45788</v>
      </c>
    </row>
    <row r="458" spans="1:7" ht="56.25">
      <c r="A458" s="169">
        <f t="shared" si="6"/>
        <v>443</v>
      </c>
      <c r="B458" s="170" t="s">
        <v>738</v>
      </c>
      <c r="C458" s="171" t="s">
        <v>159</v>
      </c>
      <c r="D458" s="171" t="s">
        <v>212</v>
      </c>
      <c r="E458" s="171" t="s">
        <v>125</v>
      </c>
      <c r="F458" s="171" t="s">
        <v>739</v>
      </c>
      <c r="G458" s="172">
        <v>18740.1</v>
      </c>
    </row>
    <row r="459" spans="1:7" ht="12.75">
      <c r="A459" s="169">
        <f t="shared" si="6"/>
        <v>444</v>
      </c>
      <c r="B459" s="170" t="s">
        <v>1044</v>
      </c>
      <c r="C459" s="171" t="s">
        <v>159</v>
      </c>
      <c r="D459" s="171" t="s">
        <v>212</v>
      </c>
      <c r="E459" s="171" t="s">
        <v>125</v>
      </c>
      <c r="F459" s="171" t="s">
        <v>16</v>
      </c>
      <c r="G459" s="172">
        <v>18740.1</v>
      </c>
    </row>
    <row r="460" spans="1:7" ht="22.5">
      <c r="A460" s="169">
        <f t="shared" si="6"/>
        <v>445</v>
      </c>
      <c r="B460" s="170" t="s">
        <v>919</v>
      </c>
      <c r="C460" s="171" t="s">
        <v>159</v>
      </c>
      <c r="D460" s="171" t="s">
        <v>212</v>
      </c>
      <c r="E460" s="171" t="s">
        <v>125</v>
      </c>
      <c r="F460" s="171" t="s">
        <v>920</v>
      </c>
      <c r="G460" s="172">
        <v>4075.8</v>
      </c>
    </row>
    <row r="461" spans="1:7" ht="22.5">
      <c r="A461" s="169">
        <f t="shared" si="6"/>
        <v>446</v>
      </c>
      <c r="B461" s="170" t="s">
        <v>438</v>
      </c>
      <c r="C461" s="171" t="s">
        <v>159</v>
      </c>
      <c r="D461" s="171" t="s">
        <v>212</v>
      </c>
      <c r="E461" s="171" t="s">
        <v>125</v>
      </c>
      <c r="F461" s="171" t="s">
        <v>921</v>
      </c>
      <c r="G461" s="172">
        <v>4075.8</v>
      </c>
    </row>
    <row r="462" spans="1:7" ht="22.5">
      <c r="A462" s="169">
        <f t="shared" si="6"/>
        <v>447</v>
      </c>
      <c r="B462" s="170" t="s">
        <v>915</v>
      </c>
      <c r="C462" s="171" t="s">
        <v>159</v>
      </c>
      <c r="D462" s="171" t="s">
        <v>212</v>
      </c>
      <c r="E462" s="171" t="s">
        <v>125</v>
      </c>
      <c r="F462" s="171" t="s">
        <v>812</v>
      </c>
      <c r="G462" s="172">
        <v>22972.1</v>
      </c>
    </row>
    <row r="463" spans="1:7" ht="12.75">
      <c r="A463" s="169">
        <f t="shared" si="6"/>
        <v>448</v>
      </c>
      <c r="B463" s="170" t="s">
        <v>813</v>
      </c>
      <c r="C463" s="171" t="s">
        <v>159</v>
      </c>
      <c r="D463" s="171" t="s">
        <v>212</v>
      </c>
      <c r="E463" s="171" t="s">
        <v>125</v>
      </c>
      <c r="F463" s="171" t="s">
        <v>814</v>
      </c>
      <c r="G463" s="172">
        <v>22972.1</v>
      </c>
    </row>
    <row r="464" spans="1:7" ht="56.25">
      <c r="A464" s="169">
        <f t="shared" si="6"/>
        <v>449</v>
      </c>
      <c r="B464" s="170" t="s">
        <v>126</v>
      </c>
      <c r="C464" s="171" t="s">
        <v>159</v>
      </c>
      <c r="D464" s="171" t="s">
        <v>212</v>
      </c>
      <c r="E464" s="171" t="s">
        <v>127</v>
      </c>
      <c r="F464" s="171"/>
      <c r="G464" s="172">
        <v>49943.6</v>
      </c>
    </row>
    <row r="465" spans="1:7" ht="56.25">
      <c r="A465" s="169">
        <f t="shared" si="6"/>
        <v>450</v>
      </c>
      <c r="B465" s="170" t="s">
        <v>738</v>
      </c>
      <c r="C465" s="171" t="s">
        <v>159</v>
      </c>
      <c r="D465" s="171" t="s">
        <v>212</v>
      </c>
      <c r="E465" s="171" t="s">
        <v>127</v>
      </c>
      <c r="F465" s="171" t="s">
        <v>739</v>
      </c>
      <c r="G465" s="172">
        <v>14437.1</v>
      </c>
    </row>
    <row r="466" spans="1:7" ht="12.75">
      <c r="A466" s="169">
        <f t="shared" si="6"/>
        <v>451</v>
      </c>
      <c r="B466" s="170" t="s">
        <v>1044</v>
      </c>
      <c r="C466" s="171" t="s">
        <v>159</v>
      </c>
      <c r="D466" s="171" t="s">
        <v>212</v>
      </c>
      <c r="E466" s="171" t="s">
        <v>127</v>
      </c>
      <c r="F466" s="171" t="s">
        <v>16</v>
      </c>
      <c r="G466" s="172">
        <v>14437.1</v>
      </c>
    </row>
    <row r="467" spans="1:7" ht="22.5">
      <c r="A467" s="169">
        <f t="shared" si="6"/>
        <v>452</v>
      </c>
      <c r="B467" s="170" t="s">
        <v>919</v>
      </c>
      <c r="C467" s="171" t="s">
        <v>159</v>
      </c>
      <c r="D467" s="171" t="s">
        <v>212</v>
      </c>
      <c r="E467" s="171" t="s">
        <v>127</v>
      </c>
      <c r="F467" s="171" t="s">
        <v>920</v>
      </c>
      <c r="G467" s="172">
        <v>14356.9</v>
      </c>
    </row>
    <row r="468" spans="1:7" ht="22.5">
      <c r="A468" s="169">
        <f t="shared" si="6"/>
        <v>453</v>
      </c>
      <c r="B468" s="170" t="s">
        <v>438</v>
      </c>
      <c r="C468" s="171" t="s">
        <v>159</v>
      </c>
      <c r="D468" s="171" t="s">
        <v>212</v>
      </c>
      <c r="E468" s="171" t="s">
        <v>127</v>
      </c>
      <c r="F468" s="171" t="s">
        <v>921</v>
      </c>
      <c r="G468" s="172">
        <v>14356.9</v>
      </c>
    </row>
    <row r="469" spans="1:7" ht="22.5">
      <c r="A469" s="169">
        <f aca="true" t="shared" si="7" ref="A469:A535">A468+1</f>
        <v>454</v>
      </c>
      <c r="B469" s="170" t="s">
        <v>915</v>
      </c>
      <c r="C469" s="171" t="s">
        <v>159</v>
      </c>
      <c r="D469" s="171" t="s">
        <v>212</v>
      </c>
      <c r="E469" s="171" t="s">
        <v>127</v>
      </c>
      <c r="F469" s="171" t="s">
        <v>812</v>
      </c>
      <c r="G469" s="172">
        <v>20938.8</v>
      </c>
    </row>
    <row r="470" spans="1:7" ht="12.75">
      <c r="A470" s="169">
        <f t="shared" si="7"/>
        <v>455</v>
      </c>
      <c r="B470" s="170" t="s">
        <v>813</v>
      </c>
      <c r="C470" s="171" t="s">
        <v>159</v>
      </c>
      <c r="D470" s="171" t="s">
        <v>212</v>
      </c>
      <c r="E470" s="171" t="s">
        <v>127</v>
      </c>
      <c r="F470" s="171" t="s">
        <v>814</v>
      </c>
      <c r="G470" s="172">
        <v>20938.8</v>
      </c>
    </row>
    <row r="471" spans="1:7" ht="12.75">
      <c r="A471" s="169">
        <f t="shared" si="7"/>
        <v>456</v>
      </c>
      <c r="B471" s="170" t="s">
        <v>949</v>
      </c>
      <c r="C471" s="171" t="s">
        <v>159</v>
      </c>
      <c r="D471" s="171" t="s">
        <v>212</v>
      </c>
      <c r="E471" s="171" t="s">
        <v>127</v>
      </c>
      <c r="F471" s="171" t="s">
        <v>950</v>
      </c>
      <c r="G471" s="172">
        <v>210.8</v>
      </c>
    </row>
    <row r="472" spans="1:7" ht="12.75">
      <c r="A472" s="169">
        <f t="shared" si="7"/>
        <v>457</v>
      </c>
      <c r="B472" s="170" t="s">
        <v>951</v>
      </c>
      <c r="C472" s="171" t="s">
        <v>159</v>
      </c>
      <c r="D472" s="171" t="s">
        <v>212</v>
      </c>
      <c r="E472" s="171" t="s">
        <v>127</v>
      </c>
      <c r="F472" s="171" t="s">
        <v>952</v>
      </c>
      <c r="G472" s="172">
        <v>210.8</v>
      </c>
    </row>
    <row r="473" spans="1:7" ht="67.5">
      <c r="A473" s="169">
        <f t="shared" si="7"/>
        <v>458</v>
      </c>
      <c r="B473" s="174" t="s">
        <v>446</v>
      </c>
      <c r="C473" s="171" t="s">
        <v>159</v>
      </c>
      <c r="D473" s="171" t="s">
        <v>212</v>
      </c>
      <c r="E473" s="171" t="s">
        <v>447</v>
      </c>
      <c r="F473" s="171"/>
      <c r="G473" s="172">
        <v>1.3</v>
      </c>
    </row>
    <row r="474" spans="1:7" ht="22.5">
      <c r="A474" s="169">
        <f t="shared" si="7"/>
        <v>459</v>
      </c>
      <c r="B474" s="170" t="s">
        <v>919</v>
      </c>
      <c r="C474" s="171" t="s">
        <v>159</v>
      </c>
      <c r="D474" s="171" t="s">
        <v>212</v>
      </c>
      <c r="E474" s="171" t="s">
        <v>447</v>
      </c>
      <c r="F474" s="171" t="s">
        <v>920</v>
      </c>
      <c r="G474" s="172">
        <v>1.3</v>
      </c>
    </row>
    <row r="475" spans="1:7" ht="22.5">
      <c r="A475" s="169">
        <f t="shared" si="7"/>
        <v>460</v>
      </c>
      <c r="B475" s="170" t="s">
        <v>438</v>
      </c>
      <c r="C475" s="171" t="s">
        <v>159</v>
      </c>
      <c r="D475" s="171" t="s">
        <v>212</v>
      </c>
      <c r="E475" s="171" t="s">
        <v>447</v>
      </c>
      <c r="F475" s="171" t="s">
        <v>921</v>
      </c>
      <c r="G475" s="172">
        <v>1.3</v>
      </c>
    </row>
    <row r="476" spans="1:7" ht="67.5">
      <c r="A476" s="169">
        <f t="shared" si="7"/>
        <v>461</v>
      </c>
      <c r="B476" s="170" t="s">
        <v>448</v>
      </c>
      <c r="C476" s="171" t="s">
        <v>159</v>
      </c>
      <c r="D476" s="171" t="s">
        <v>212</v>
      </c>
      <c r="E476" s="171" t="s">
        <v>449</v>
      </c>
      <c r="F476" s="171"/>
      <c r="G476" s="172">
        <v>3735.7</v>
      </c>
    </row>
    <row r="477" spans="1:7" ht="22.5">
      <c r="A477" s="169">
        <f t="shared" si="7"/>
        <v>462</v>
      </c>
      <c r="B477" s="170" t="s">
        <v>919</v>
      </c>
      <c r="C477" s="171" t="s">
        <v>159</v>
      </c>
      <c r="D477" s="171" t="s">
        <v>212</v>
      </c>
      <c r="E477" s="171" t="s">
        <v>449</v>
      </c>
      <c r="F477" s="171" t="s">
        <v>920</v>
      </c>
      <c r="G477" s="172">
        <v>3735.7</v>
      </c>
    </row>
    <row r="478" spans="1:7" ht="22.5">
      <c r="A478" s="169">
        <f t="shared" si="7"/>
        <v>463</v>
      </c>
      <c r="B478" s="170" t="s">
        <v>438</v>
      </c>
      <c r="C478" s="171" t="s">
        <v>159</v>
      </c>
      <c r="D478" s="171" t="s">
        <v>212</v>
      </c>
      <c r="E478" s="171" t="s">
        <v>449</v>
      </c>
      <c r="F478" s="171" t="s">
        <v>921</v>
      </c>
      <c r="G478" s="172">
        <v>3735.7</v>
      </c>
    </row>
    <row r="479" spans="1:7" ht="78.75">
      <c r="A479" s="169">
        <f t="shared" si="7"/>
        <v>464</v>
      </c>
      <c r="B479" s="174" t="s">
        <v>452</v>
      </c>
      <c r="C479" s="171" t="s">
        <v>159</v>
      </c>
      <c r="D479" s="171" t="s">
        <v>212</v>
      </c>
      <c r="E479" s="171" t="s">
        <v>453</v>
      </c>
      <c r="F479" s="171"/>
      <c r="G479" s="172">
        <v>1217.6</v>
      </c>
    </row>
    <row r="480" spans="1:7" ht="22.5">
      <c r="A480" s="169">
        <f t="shared" si="7"/>
        <v>465</v>
      </c>
      <c r="B480" s="170" t="s">
        <v>915</v>
      </c>
      <c r="C480" s="171" t="s">
        <v>159</v>
      </c>
      <c r="D480" s="171" t="s">
        <v>212</v>
      </c>
      <c r="E480" s="171" t="s">
        <v>453</v>
      </c>
      <c r="F480" s="171" t="s">
        <v>812</v>
      </c>
      <c r="G480" s="172">
        <v>1217.6</v>
      </c>
    </row>
    <row r="481" spans="1:7" ht="12.75">
      <c r="A481" s="169">
        <f t="shared" si="7"/>
        <v>466</v>
      </c>
      <c r="B481" s="170" t="s">
        <v>813</v>
      </c>
      <c r="C481" s="171" t="s">
        <v>159</v>
      </c>
      <c r="D481" s="171" t="s">
        <v>212</v>
      </c>
      <c r="E481" s="171" t="s">
        <v>453</v>
      </c>
      <c r="F481" s="171" t="s">
        <v>814</v>
      </c>
      <c r="G481" s="172">
        <v>1217.6</v>
      </c>
    </row>
    <row r="482" spans="1:7" ht="22.5">
      <c r="A482" s="169">
        <f t="shared" si="7"/>
        <v>467</v>
      </c>
      <c r="B482" s="170" t="s">
        <v>454</v>
      </c>
      <c r="C482" s="171" t="s">
        <v>159</v>
      </c>
      <c r="D482" s="171" t="s">
        <v>212</v>
      </c>
      <c r="E482" s="171" t="s">
        <v>618</v>
      </c>
      <c r="F482" s="171"/>
      <c r="G482" s="172">
        <f>1067+2000</f>
        <v>3067</v>
      </c>
    </row>
    <row r="483" spans="1:7" ht="90">
      <c r="A483" s="169">
        <f t="shared" si="7"/>
        <v>468</v>
      </c>
      <c r="B483" s="174" t="s">
        <v>130</v>
      </c>
      <c r="C483" s="171" t="s">
        <v>159</v>
      </c>
      <c r="D483" s="171" t="s">
        <v>212</v>
      </c>
      <c r="E483" s="171" t="s">
        <v>131</v>
      </c>
      <c r="F483" s="171"/>
      <c r="G483" s="172">
        <f>G484</f>
        <v>2000</v>
      </c>
    </row>
    <row r="484" spans="1:7" ht="22.5">
      <c r="A484" s="169">
        <f t="shared" si="7"/>
        <v>469</v>
      </c>
      <c r="B484" s="170" t="s">
        <v>915</v>
      </c>
      <c r="C484" s="171" t="s">
        <v>159</v>
      </c>
      <c r="D484" s="171" t="s">
        <v>212</v>
      </c>
      <c r="E484" s="171" t="s">
        <v>131</v>
      </c>
      <c r="F484" s="171" t="s">
        <v>812</v>
      </c>
      <c r="G484" s="172">
        <f>G485</f>
        <v>2000</v>
      </c>
    </row>
    <row r="485" spans="1:7" ht="12.75">
      <c r="A485" s="169">
        <f t="shared" si="7"/>
        <v>470</v>
      </c>
      <c r="B485" s="170" t="s">
        <v>813</v>
      </c>
      <c r="C485" s="171" t="s">
        <v>159</v>
      </c>
      <c r="D485" s="171" t="s">
        <v>212</v>
      </c>
      <c r="E485" s="171" t="s">
        <v>131</v>
      </c>
      <c r="F485" s="171" t="s">
        <v>814</v>
      </c>
      <c r="G485" s="172">
        <v>2000</v>
      </c>
    </row>
    <row r="486" spans="1:7" ht="90">
      <c r="A486" s="169">
        <f t="shared" si="7"/>
        <v>471</v>
      </c>
      <c r="B486" s="174" t="s">
        <v>455</v>
      </c>
      <c r="C486" s="171" t="s">
        <v>159</v>
      </c>
      <c r="D486" s="171" t="s">
        <v>212</v>
      </c>
      <c r="E486" s="171" t="s">
        <v>619</v>
      </c>
      <c r="F486" s="171"/>
      <c r="G486" s="172">
        <v>1047</v>
      </c>
    </row>
    <row r="487" spans="1:7" ht="22.5">
      <c r="A487" s="169">
        <f t="shared" si="7"/>
        <v>472</v>
      </c>
      <c r="B487" s="170" t="s">
        <v>919</v>
      </c>
      <c r="C487" s="171" t="s">
        <v>159</v>
      </c>
      <c r="D487" s="171" t="s">
        <v>212</v>
      </c>
      <c r="E487" s="171" t="s">
        <v>619</v>
      </c>
      <c r="F487" s="171" t="s">
        <v>920</v>
      </c>
      <c r="G487" s="172">
        <v>1010.7</v>
      </c>
    </row>
    <row r="488" spans="1:7" ht="22.5">
      <c r="A488" s="169">
        <f t="shared" si="7"/>
        <v>473</v>
      </c>
      <c r="B488" s="170" t="s">
        <v>438</v>
      </c>
      <c r="C488" s="171" t="s">
        <v>159</v>
      </c>
      <c r="D488" s="171" t="s">
        <v>212</v>
      </c>
      <c r="E488" s="171" t="s">
        <v>619</v>
      </c>
      <c r="F488" s="171" t="s">
        <v>921</v>
      </c>
      <c r="G488" s="172">
        <v>1010.7</v>
      </c>
    </row>
    <row r="489" spans="1:7" ht="22.5">
      <c r="A489" s="169">
        <f t="shared" si="7"/>
        <v>474</v>
      </c>
      <c r="B489" s="170" t="s">
        <v>915</v>
      </c>
      <c r="C489" s="171" t="s">
        <v>159</v>
      </c>
      <c r="D489" s="171" t="s">
        <v>212</v>
      </c>
      <c r="E489" s="171" t="s">
        <v>619</v>
      </c>
      <c r="F489" s="171" t="s">
        <v>812</v>
      </c>
      <c r="G489" s="172">
        <v>36.3</v>
      </c>
    </row>
    <row r="490" spans="1:7" ht="12.75">
      <c r="A490" s="169">
        <f t="shared" si="7"/>
        <v>475</v>
      </c>
      <c r="B490" s="170" t="s">
        <v>813</v>
      </c>
      <c r="C490" s="171" t="s">
        <v>159</v>
      </c>
      <c r="D490" s="171" t="s">
        <v>212</v>
      </c>
      <c r="E490" s="171" t="s">
        <v>619</v>
      </c>
      <c r="F490" s="171" t="s">
        <v>814</v>
      </c>
      <c r="G490" s="172">
        <v>36.3</v>
      </c>
    </row>
    <row r="491" spans="1:7" ht="101.25">
      <c r="A491" s="169">
        <f t="shared" si="7"/>
        <v>476</v>
      </c>
      <c r="B491" s="174" t="s">
        <v>590</v>
      </c>
      <c r="C491" s="171" t="s">
        <v>159</v>
      </c>
      <c r="D491" s="171" t="s">
        <v>212</v>
      </c>
      <c r="E491" s="171" t="s">
        <v>591</v>
      </c>
      <c r="F491" s="171"/>
      <c r="G491" s="172">
        <v>20</v>
      </c>
    </row>
    <row r="492" spans="1:7" ht="22.5">
      <c r="A492" s="169">
        <f t="shared" si="7"/>
        <v>477</v>
      </c>
      <c r="B492" s="170" t="s">
        <v>915</v>
      </c>
      <c r="C492" s="171" t="s">
        <v>159</v>
      </c>
      <c r="D492" s="171" t="s">
        <v>212</v>
      </c>
      <c r="E492" s="171" t="s">
        <v>591</v>
      </c>
      <c r="F492" s="171" t="s">
        <v>812</v>
      </c>
      <c r="G492" s="172">
        <v>20</v>
      </c>
    </row>
    <row r="493" spans="1:7" ht="12.75">
      <c r="A493" s="169">
        <f t="shared" si="7"/>
        <v>478</v>
      </c>
      <c r="B493" s="170" t="s">
        <v>813</v>
      </c>
      <c r="C493" s="171" t="s">
        <v>159</v>
      </c>
      <c r="D493" s="171" t="s">
        <v>212</v>
      </c>
      <c r="E493" s="171" t="s">
        <v>591</v>
      </c>
      <c r="F493" s="171" t="s">
        <v>814</v>
      </c>
      <c r="G493" s="172">
        <v>20</v>
      </c>
    </row>
    <row r="494" spans="1:7" ht="33.75">
      <c r="A494" s="169">
        <f t="shared" si="7"/>
        <v>479</v>
      </c>
      <c r="B494" s="170" t="s">
        <v>1015</v>
      </c>
      <c r="C494" s="171" t="s">
        <v>159</v>
      </c>
      <c r="D494" s="171" t="s">
        <v>212</v>
      </c>
      <c r="E494" s="171" t="s">
        <v>1016</v>
      </c>
      <c r="F494" s="171"/>
      <c r="G494" s="172">
        <v>58.7</v>
      </c>
    </row>
    <row r="495" spans="1:7" ht="22.5">
      <c r="A495" s="169">
        <f t="shared" si="7"/>
        <v>480</v>
      </c>
      <c r="B495" s="170" t="s">
        <v>1035</v>
      </c>
      <c r="C495" s="171" t="s">
        <v>159</v>
      </c>
      <c r="D495" s="171" t="s">
        <v>212</v>
      </c>
      <c r="E495" s="171" t="s">
        <v>1036</v>
      </c>
      <c r="F495" s="171"/>
      <c r="G495" s="172">
        <v>58.7</v>
      </c>
    </row>
    <row r="496" spans="1:7" ht="90">
      <c r="A496" s="169">
        <f t="shared" si="7"/>
        <v>481</v>
      </c>
      <c r="B496" s="174" t="s">
        <v>559</v>
      </c>
      <c r="C496" s="171" t="s">
        <v>159</v>
      </c>
      <c r="D496" s="171" t="s">
        <v>212</v>
      </c>
      <c r="E496" s="171" t="s">
        <v>560</v>
      </c>
      <c r="F496" s="171"/>
      <c r="G496" s="172">
        <v>58.7</v>
      </c>
    </row>
    <row r="497" spans="1:7" ht="22.5">
      <c r="A497" s="169">
        <f t="shared" si="7"/>
        <v>482</v>
      </c>
      <c r="B497" s="170" t="s">
        <v>919</v>
      </c>
      <c r="C497" s="171" t="s">
        <v>159</v>
      </c>
      <c r="D497" s="171" t="s">
        <v>212</v>
      </c>
      <c r="E497" s="171" t="s">
        <v>560</v>
      </c>
      <c r="F497" s="171" t="s">
        <v>920</v>
      </c>
      <c r="G497" s="172">
        <v>58.7</v>
      </c>
    </row>
    <row r="498" spans="1:7" ht="22.5">
      <c r="A498" s="169">
        <f t="shared" si="7"/>
        <v>483</v>
      </c>
      <c r="B498" s="170" t="s">
        <v>438</v>
      </c>
      <c r="C498" s="171" t="s">
        <v>159</v>
      </c>
      <c r="D498" s="171" t="s">
        <v>212</v>
      </c>
      <c r="E498" s="171" t="s">
        <v>560</v>
      </c>
      <c r="F498" s="171" t="s">
        <v>921</v>
      </c>
      <c r="G498" s="172">
        <v>58.7</v>
      </c>
    </row>
    <row r="499" spans="1:7" ht="12.75">
      <c r="A499" s="169">
        <f t="shared" si="7"/>
        <v>484</v>
      </c>
      <c r="B499" s="170" t="s">
        <v>213</v>
      </c>
      <c r="C499" s="171" t="s">
        <v>159</v>
      </c>
      <c r="D499" s="171" t="s">
        <v>214</v>
      </c>
      <c r="E499" s="171"/>
      <c r="F499" s="171"/>
      <c r="G499" s="172">
        <f>322440.6+2500</f>
        <v>324940.6</v>
      </c>
    </row>
    <row r="500" spans="1:7" ht="12.75">
      <c r="A500" s="169">
        <f t="shared" si="7"/>
        <v>485</v>
      </c>
      <c r="B500" s="170" t="s">
        <v>118</v>
      </c>
      <c r="C500" s="171" t="s">
        <v>159</v>
      </c>
      <c r="D500" s="171" t="s">
        <v>214</v>
      </c>
      <c r="E500" s="171" t="s">
        <v>119</v>
      </c>
      <c r="F500" s="171"/>
      <c r="G500" s="172">
        <f>322271.9+2500</f>
        <v>324771.9</v>
      </c>
    </row>
    <row r="501" spans="1:7" ht="22.5">
      <c r="A501" s="169">
        <f t="shared" si="7"/>
        <v>486</v>
      </c>
      <c r="B501" s="170" t="s">
        <v>120</v>
      </c>
      <c r="C501" s="171" t="s">
        <v>159</v>
      </c>
      <c r="D501" s="171" t="s">
        <v>214</v>
      </c>
      <c r="E501" s="171" t="s">
        <v>121</v>
      </c>
      <c r="F501" s="171"/>
      <c r="G501" s="172">
        <v>315692.1</v>
      </c>
    </row>
    <row r="502" spans="1:7" ht="78.75">
      <c r="A502" s="169">
        <f t="shared" si="7"/>
        <v>487</v>
      </c>
      <c r="B502" s="174" t="s">
        <v>122</v>
      </c>
      <c r="C502" s="171" t="s">
        <v>159</v>
      </c>
      <c r="D502" s="171" t="s">
        <v>214</v>
      </c>
      <c r="E502" s="171" t="s">
        <v>123</v>
      </c>
      <c r="F502" s="171"/>
      <c r="G502" s="172">
        <v>5186.3</v>
      </c>
    </row>
    <row r="503" spans="1:7" ht="56.25">
      <c r="A503" s="169">
        <f t="shared" si="7"/>
        <v>488</v>
      </c>
      <c r="B503" s="170" t="s">
        <v>738</v>
      </c>
      <c r="C503" s="171" t="s">
        <v>159</v>
      </c>
      <c r="D503" s="171" t="s">
        <v>214</v>
      </c>
      <c r="E503" s="171" t="s">
        <v>123</v>
      </c>
      <c r="F503" s="171" t="s">
        <v>739</v>
      </c>
      <c r="G503" s="172">
        <v>695.8</v>
      </c>
    </row>
    <row r="504" spans="1:7" ht="12.75">
      <c r="A504" s="169">
        <f t="shared" si="7"/>
        <v>489</v>
      </c>
      <c r="B504" s="170" t="s">
        <v>1044</v>
      </c>
      <c r="C504" s="171" t="s">
        <v>159</v>
      </c>
      <c r="D504" s="171" t="s">
        <v>214</v>
      </c>
      <c r="E504" s="171" t="s">
        <v>123</v>
      </c>
      <c r="F504" s="171" t="s">
        <v>16</v>
      </c>
      <c r="G504" s="172">
        <v>695.8</v>
      </c>
    </row>
    <row r="505" spans="1:7" ht="22.5">
      <c r="A505" s="169">
        <f t="shared" si="7"/>
        <v>490</v>
      </c>
      <c r="B505" s="170" t="s">
        <v>915</v>
      </c>
      <c r="C505" s="171" t="s">
        <v>159</v>
      </c>
      <c r="D505" s="171" t="s">
        <v>214</v>
      </c>
      <c r="E505" s="171" t="s">
        <v>123</v>
      </c>
      <c r="F505" s="171" t="s">
        <v>812</v>
      </c>
      <c r="G505" s="172">
        <v>4490.5</v>
      </c>
    </row>
    <row r="506" spans="1:7" ht="12.75">
      <c r="A506" s="169">
        <f t="shared" si="7"/>
        <v>491</v>
      </c>
      <c r="B506" s="170" t="s">
        <v>813</v>
      </c>
      <c r="C506" s="171" t="s">
        <v>159</v>
      </c>
      <c r="D506" s="171" t="s">
        <v>214</v>
      </c>
      <c r="E506" s="171" t="s">
        <v>123</v>
      </c>
      <c r="F506" s="171" t="s">
        <v>814</v>
      </c>
      <c r="G506" s="172">
        <v>4490.5</v>
      </c>
    </row>
    <row r="507" spans="1:7" ht="112.5">
      <c r="A507" s="169">
        <f t="shared" si="7"/>
        <v>492</v>
      </c>
      <c r="B507" s="174" t="s">
        <v>607</v>
      </c>
      <c r="C507" s="171" t="s">
        <v>159</v>
      </c>
      <c r="D507" s="171" t="s">
        <v>214</v>
      </c>
      <c r="E507" s="171" t="s">
        <v>608</v>
      </c>
      <c r="F507" s="171"/>
      <c r="G507" s="172">
        <v>178124.9</v>
      </c>
    </row>
    <row r="508" spans="1:7" ht="56.25">
      <c r="A508" s="169">
        <f t="shared" si="7"/>
        <v>493</v>
      </c>
      <c r="B508" s="170" t="s">
        <v>738</v>
      </c>
      <c r="C508" s="171" t="s">
        <v>159</v>
      </c>
      <c r="D508" s="171" t="s">
        <v>214</v>
      </c>
      <c r="E508" s="171" t="s">
        <v>608</v>
      </c>
      <c r="F508" s="171" t="s">
        <v>739</v>
      </c>
      <c r="G508" s="172">
        <v>18763.2</v>
      </c>
    </row>
    <row r="509" spans="1:7" ht="12.75">
      <c r="A509" s="169">
        <f t="shared" si="7"/>
        <v>494</v>
      </c>
      <c r="B509" s="170" t="s">
        <v>1044</v>
      </c>
      <c r="C509" s="171" t="s">
        <v>159</v>
      </c>
      <c r="D509" s="171" t="s">
        <v>214</v>
      </c>
      <c r="E509" s="171" t="s">
        <v>608</v>
      </c>
      <c r="F509" s="171" t="s">
        <v>16</v>
      </c>
      <c r="G509" s="172">
        <v>18763.2</v>
      </c>
    </row>
    <row r="510" spans="1:7" ht="22.5">
      <c r="A510" s="169">
        <f t="shared" si="7"/>
        <v>495</v>
      </c>
      <c r="B510" s="170" t="s">
        <v>919</v>
      </c>
      <c r="C510" s="171" t="s">
        <v>159</v>
      </c>
      <c r="D510" s="171" t="s">
        <v>214</v>
      </c>
      <c r="E510" s="171" t="s">
        <v>608</v>
      </c>
      <c r="F510" s="171" t="s">
        <v>920</v>
      </c>
      <c r="G510" s="172">
        <v>729.5</v>
      </c>
    </row>
    <row r="511" spans="1:7" ht="22.5">
      <c r="A511" s="169">
        <f t="shared" si="7"/>
        <v>496</v>
      </c>
      <c r="B511" s="170" t="s">
        <v>438</v>
      </c>
      <c r="C511" s="171" t="s">
        <v>159</v>
      </c>
      <c r="D511" s="171" t="s">
        <v>214</v>
      </c>
      <c r="E511" s="171" t="s">
        <v>608</v>
      </c>
      <c r="F511" s="171" t="s">
        <v>921</v>
      </c>
      <c r="G511" s="172">
        <v>729.5</v>
      </c>
    </row>
    <row r="512" spans="1:7" ht="22.5">
      <c r="A512" s="169">
        <f t="shared" si="7"/>
        <v>497</v>
      </c>
      <c r="B512" s="170" t="s">
        <v>915</v>
      </c>
      <c r="C512" s="171" t="s">
        <v>159</v>
      </c>
      <c r="D512" s="171" t="s">
        <v>214</v>
      </c>
      <c r="E512" s="171" t="s">
        <v>608</v>
      </c>
      <c r="F512" s="171" t="s">
        <v>812</v>
      </c>
      <c r="G512" s="172">
        <v>158632.2</v>
      </c>
    </row>
    <row r="513" spans="1:7" ht="12.75">
      <c r="A513" s="169">
        <f t="shared" si="7"/>
        <v>498</v>
      </c>
      <c r="B513" s="170" t="s">
        <v>813</v>
      </c>
      <c r="C513" s="171" t="s">
        <v>159</v>
      </c>
      <c r="D513" s="171" t="s">
        <v>214</v>
      </c>
      <c r="E513" s="171" t="s">
        <v>608</v>
      </c>
      <c r="F513" s="171" t="s">
        <v>814</v>
      </c>
      <c r="G513" s="172">
        <v>158632.2</v>
      </c>
    </row>
    <row r="514" spans="1:7" ht="56.25">
      <c r="A514" s="169">
        <f t="shared" si="7"/>
        <v>499</v>
      </c>
      <c r="B514" s="170" t="s">
        <v>609</v>
      </c>
      <c r="C514" s="171" t="s">
        <v>159</v>
      </c>
      <c r="D514" s="171" t="s">
        <v>214</v>
      </c>
      <c r="E514" s="171" t="s">
        <v>610</v>
      </c>
      <c r="F514" s="171"/>
      <c r="G514" s="172">
        <v>76135.2</v>
      </c>
    </row>
    <row r="515" spans="1:7" ht="56.25">
      <c r="A515" s="169">
        <f t="shared" si="7"/>
        <v>500</v>
      </c>
      <c r="B515" s="170" t="s">
        <v>738</v>
      </c>
      <c r="C515" s="171" t="s">
        <v>159</v>
      </c>
      <c r="D515" s="171" t="s">
        <v>214</v>
      </c>
      <c r="E515" s="171" t="s">
        <v>610</v>
      </c>
      <c r="F515" s="171" t="s">
        <v>739</v>
      </c>
      <c r="G515" s="172">
        <v>3840.7</v>
      </c>
    </row>
    <row r="516" spans="1:7" ht="12.75">
      <c r="A516" s="169">
        <f t="shared" si="7"/>
        <v>501</v>
      </c>
      <c r="B516" s="170" t="s">
        <v>1044</v>
      </c>
      <c r="C516" s="171" t="s">
        <v>159</v>
      </c>
      <c r="D516" s="171" t="s">
        <v>214</v>
      </c>
      <c r="E516" s="171" t="s">
        <v>610</v>
      </c>
      <c r="F516" s="171" t="s">
        <v>16</v>
      </c>
      <c r="G516" s="172">
        <v>3840.7</v>
      </c>
    </row>
    <row r="517" spans="1:7" ht="22.5">
      <c r="A517" s="169">
        <f t="shared" si="7"/>
        <v>502</v>
      </c>
      <c r="B517" s="170" t="s">
        <v>919</v>
      </c>
      <c r="C517" s="171" t="s">
        <v>159</v>
      </c>
      <c r="D517" s="171" t="s">
        <v>214</v>
      </c>
      <c r="E517" s="171" t="s">
        <v>610</v>
      </c>
      <c r="F517" s="171" t="s">
        <v>920</v>
      </c>
      <c r="G517" s="172">
        <v>4022.3</v>
      </c>
    </row>
    <row r="518" spans="1:7" ht="22.5">
      <c r="A518" s="169">
        <f t="shared" si="7"/>
        <v>503</v>
      </c>
      <c r="B518" s="170" t="s">
        <v>438</v>
      </c>
      <c r="C518" s="171" t="s">
        <v>159</v>
      </c>
      <c r="D518" s="171" t="s">
        <v>214</v>
      </c>
      <c r="E518" s="171" t="s">
        <v>610</v>
      </c>
      <c r="F518" s="171" t="s">
        <v>921</v>
      </c>
      <c r="G518" s="172">
        <v>4022.3</v>
      </c>
    </row>
    <row r="519" spans="1:7" ht="22.5">
      <c r="A519" s="169">
        <f t="shared" si="7"/>
        <v>504</v>
      </c>
      <c r="B519" s="170" t="s">
        <v>915</v>
      </c>
      <c r="C519" s="171" t="s">
        <v>159</v>
      </c>
      <c r="D519" s="171" t="s">
        <v>214</v>
      </c>
      <c r="E519" s="171" t="s">
        <v>610</v>
      </c>
      <c r="F519" s="171" t="s">
        <v>812</v>
      </c>
      <c r="G519" s="172">
        <v>68237.2</v>
      </c>
    </row>
    <row r="520" spans="1:7" ht="12.75">
      <c r="A520" s="169">
        <f t="shared" si="7"/>
        <v>505</v>
      </c>
      <c r="B520" s="170" t="s">
        <v>813</v>
      </c>
      <c r="C520" s="171" t="s">
        <v>159</v>
      </c>
      <c r="D520" s="171" t="s">
        <v>214</v>
      </c>
      <c r="E520" s="171" t="s">
        <v>610</v>
      </c>
      <c r="F520" s="171" t="s">
        <v>814</v>
      </c>
      <c r="G520" s="172">
        <v>68237.2</v>
      </c>
    </row>
    <row r="521" spans="1:7" ht="12.75">
      <c r="A521" s="169">
        <f t="shared" si="7"/>
        <v>506</v>
      </c>
      <c r="B521" s="170" t="s">
        <v>949</v>
      </c>
      <c r="C521" s="171" t="s">
        <v>159</v>
      </c>
      <c r="D521" s="171" t="s">
        <v>214</v>
      </c>
      <c r="E521" s="171" t="s">
        <v>610</v>
      </c>
      <c r="F521" s="171" t="s">
        <v>950</v>
      </c>
      <c r="G521" s="172">
        <v>35</v>
      </c>
    </row>
    <row r="522" spans="1:7" ht="12.75">
      <c r="A522" s="169">
        <f t="shared" si="7"/>
        <v>507</v>
      </c>
      <c r="B522" s="170" t="s">
        <v>951</v>
      </c>
      <c r="C522" s="171" t="s">
        <v>159</v>
      </c>
      <c r="D522" s="171" t="s">
        <v>214</v>
      </c>
      <c r="E522" s="171" t="s">
        <v>610</v>
      </c>
      <c r="F522" s="171" t="s">
        <v>952</v>
      </c>
      <c r="G522" s="172">
        <v>35</v>
      </c>
    </row>
    <row r="523" spans="1:7" ht="56.25">
      <c r="A523" s="169">
        <f t="shared" si="7"/>
        <v>508</v>
      </c>
      <c r="B523" s="170" t="s">
        <v>611</v>
      </c>
      <c r="C523" s="171" t="s">
        <v>159</v>
      </c>
      <c r="D523" s="171" t="s">
        <v>214</v>
      </c>
      <c r="E523" s="171" t="s">
        <v>612</v>
      </c>
      <c r="F523" s="171"/>
      <c r="G523" s="172">
        <v>27980.3</v>
      </c>
    </row>
    <row r="524" spans="1:7" ht="56.25">
      <c r="A524" s="169">
        <f t="shared" si="7"/>
        <v>509</v>
      </c>
      <c r="B524" s="170" t="s">
        <v>738</v>
      </c>
      <c r="C524" s="171" t="s">
        <v>159</v>
      </c>
      <c r="D524" s="171" t="s">
        <v>214</v>
      </c>
      <c r="E524" s="171" t="s">
        <v>612</v>
      </c>
      <c r="F524" s="171" t="s">
        <v>739</v>
      </c>
      <c r="G524" s="172">
        <v>24549.2</v>
      </c>
    </row>
    <row r="525" spans="1:7" ht="12.75">
      <c r="A525" s="169">
        <f t="shared" si="7"/>
        <v>510</v>
      </c>
      <c r="B525" s="170" t="s">
        <v>1044</v>
      </c>
      <c r="C525" s="171" t="s">
        <v>159</v>
      </c>
      <c r="D525" s="171" t="s">
        <v>214</v>
      </c>
      <c r="E525" s="171" t="s">
        <v>612</v>
      </c>
      <c r="F525" s="171" t="s">
        <v>16</v>
      </c>
      <c r="G525" s="172">
        <v>24549.2</v>
      </c>
    </row>
    <row r="526" spans="1:7" ht="22.5">
      <c r="A526" s="169">
        <f t="shared" si="7"/>
        <v>511</v>
      </c>
      <c r="B526" s="170" t="s">
        <v>919</v>
      </c>
      <c r="C526" s="171" t="s">
        <v>159</v>
      </c>
      <c r="D526" s="171" t="s">
        <v>214</v>
      </c>
      <c r="E526" s="171" t="s">
        <v>612</v>
      </c>
      <c r="F526" s="171" t="s">
        <v>920</v>
      </c>
      <c r="G526" s="172">
        <v>3416.5</v>
      </c>
    </row>
    <row r="527" spans="1:7" ht="22.5">
      <c r="A527" s="169">
        <f t="shared" si="7"/>
        <v>512</v>
      </c>
      <c r="B527" s="170" t="s">
        <v>438</v>
      </c>
      <c r="C527" s="171" t="s">
        <v>159</v>
      </c>
      <c r="D527" s="171" t="s">
        <v>214</v>
      </c>
      <c r="E527" s="171" t="s">
        <v>612</v>
      </c>
      <c r="F527" s="171" t="s">
        <v>921</v>
      </c>
      <c r="G527" s="172">
        <v>3416.5</v>
      </c>
    </row>
    <row r="528" spans="1:7" ht="12.75">
      <c r="A528" s="169">
        <f t="shared" si="7"/>
        <v>513</v>
      </c>
      <c r="B528" s="170" t="s">
        <v>949</v>
      </c>
      <c r="C528" s="171" t="s">
        <v>159</v>
      </c>
      <c r="D528" s="171" t="s">
        <v>214</v>
      </c>
      <c r="E528" s="171" t="s">
        <v>612</v>
      </c>
      <c r="F528" s="171" t="s">
        <v>950</v>
      </c>
      <c r="G528" s="172">
        <v>14.6</v>
      </c>
    </row>
    <row r="529" spans="1:7" ht="12.75">
      <c r="A529" s="169">
        <f t="shared" si="7"/>
        <v>514</v>
      </c>
      <c r="B529" s="170" t="s">
        <v>951</v>
      </c>
      <c r="C529" s="171" t="s">
        <v>159</v>
      </c>
      <c r="D529" s="171" t="s">
        <v>214</v>
      </c>
      <c r="E529" s="171" t="s">
        <v>612</v>
      </c>
      <c r="F529" s="171" t="s">
        <v>952</v>
      </c>
      <c r="G529" s="172">
        <v>14.6</v>
      </c>
    </row>
    <row r="530" spans="1:7" ht="78.75">
      <c r="A530" s="169">
        <f t="shared" si="7"/>
        <v>515</v>
      </c>
      <c r="B530" s="174" t="s">
        <v>445</v>
      </c>
      <c r="C530" s="171" t="s">
        <v>159</v>
      </c>
      <c r="D530" s="171" t="s">
        <v>214</v>
      </c>
      <c r="E530" s="171" t="s">
        <v>613</v>
      </c>
      <c r="F530" s="171"/>
      <c r="G530" s="172">
        <v>23687</v>
      </c>
    </row>
    <row r="531" spans="1:7" ht="12.75">
      <c r="A531" s="169">
        <f t="shared" si="7"/>
        <v>516</v>
      </c>
      <c r="B531" s="170" t="s">
        <v>1021</v>
      </c>
      <c r="C531" s="171" t="s">
        <v>159</v>
      </c>
      <c r="D531" s="171" t="s">
        <v>214</v>
      </c>
      <c r="E531" s="171" t="s">
        <v>613</v>
      </c>
      <c r="F531" s="171" t="s">
        <v>62</v>
      </c>
      <c r="G531" s="172">
        <v>23687</v>
      </c>
    </row>
    <row r="532" spans="1:7" ht="12.75">
      <c r="A532" s="169">
        <f t="shared" si="7"/>
        <v>517</v>
      </c>
      <c r="B532" s="170" t="s">
        <v>340</v>
      </c>
      <c r="C532" s="171" t="s">
        <v>159</v>
      </c>
      <c r="D532" s="171" t="s">
        <v>214</v>
      </c>
      <c r="E532" s="171" t="s">
        <v>613</v>
      </c>
      <c r="F532" s="171" t="s">
        <v>1022</v>
      </c>
      <c r="G532" s="172">
        <v>23687</v>
      </c>
    </row>
    <row r="533" spans="1:7" ht="67.5">
      <c r="A533" s="169">
        <f t="shared" si="7"/>
        <v>518</v>
      </c>
      <c r="B533" s="170" t="s">
        <v>448</v>
      </c>
      <c r="C533" s="171" t="s">
        <v>159</v>
      </c>
      <c r="D533" s="171" t="s">
        <v>214</v>
      </c>
      <c r="E533" s="171" t="s">
        <v>449</v>
      </c>
      <c r="F533" s="171"/>
      <c r="G533" s="172">
        <v>4028.4</v>
      </c>
    </row>
    <row r="534" spans="1:7" ht="22.5">
      <c r="A534" s="169">
        <f t="shared" si="7"/>
        <v>519</v>
      </c>
      <c r="B534" s="170" t="s">
        <v>915</v>
      </c>
      <c r="C534" s="171" t="s">
        <v>159</v>
      </c>
      <c r="D534" s="171" t="s">
        <v>214</v>
      </c>
      <c r="E534" s="171" t="s">
        <v>449</v>
      </c>
      <c r="F534" s="171" t="s">
        <v>812</v>
      </c>
      <c r="G534" s="172">
        <v>4028.4</v>
      </c>
    </row>
    <row r="535" spans="1:7" ht="12.75">
      <c r="A535" s="169">
        <f t="shared" si="7"/>
        <v>520</v>
      </c>
      <c r="B535" s="170" t="s">
        <v>813</v>
      </c>
      <c r="C535" s="171" t="s">
        <v>159</v>
      </c>
      <c r="D535" s="171" t="s">
        <v>214</v>
      </c>
      <c r="E535" s="171" t="s">
        <v>449</v>
      </c>
      <c r="F535" s="171" t="s">
        <v>814</v>
      </c>
      <c r="G535" s="172">
        <v>4028.4</v>
      </c>
    </row>
    <row r="536" spans="1:7" ht="12.75">
      <c r="A536" s="169">
        <f aca="true" t="shared" si="8" ref="A536:A602">A535+1</f>
        <v>521</v>
      </c>
      <c r="B536" s="170" t="s">
        <v>813</v>
      </c>
      <c r="C536" s="171" t="s">
        <v>159</v>
      </c>
      <c r="D536" s="171" t="s">
        <v>214</v>
      </c>
      <c r="E536" s="171" t="s">
        <v>451</v>
      </c>
      <c r="F536" s="171"/>
      <c r="G536" s="172">
        <v>490</v>
      </c>
    </row>
    <row r="537" spans="1:7" ht="56.25">
      <c r="A537" s="169">
        <f t="shared" si="8"/>
        <v>522</v>
      </c>
      <c r="B537" s="170" t="s">
        <v>450</v>
      </c>
      <c r="C537" s="171" t="s">
        <v>159</v>
      </c>
      <c r="D537" s="171" t="s">
        <v>214</v>
      </c>
      <c r="E537" s="171" t="s">
        <v>451</v>
      </c>
      <c r="F537" s="171" t="s">
        <v>812</v>
      </c>
      <c r="G537" s="172">
        <v>490</v>
      </c>
    </row>
    <row r="538" spans="1:7" ht="22.5">
      <c r="A538" s="169">
        <f t="shared" si="8"/>
        <v>523</v>
      </c>
      <c r="B538" s="170" t="s">
        <v>915</v>
      </c>
      <c r="C538" s="171" t="s">
        <v>159</v>
      </c>
      <c r="D538" s="171" t="s">
        <v>214</v>
      </c>
      <c r="E538" s="171" t="s">
        <v>451</v>
      </c>
      <c r="F538" s="171" t="s">
        <v>814</v>
      </c>
      <c r="G538" s="172">
        <v>490</v>
      </c>
    </row>
    <row r="539" spans="1:7" ht="56.25">
      <c r="A539" s="169">
        <f t="shared" si="8"/>
        <v>524</v>
      </c>
      <c r="B539" s="170" t="s">
        <v>592</v>
      </c>
      <c r="C539" s="171" t="s">
        <v>159</v>
      </c>
      <c r="D539" s="171" t="s">
        <v>214</v>
      </c>
      <c r="E539" s="171" t="s">
        <v>593</v>
      </c>
      <c r="F539" s="171"/>
      <c r="G539" s="172">
        <v>60</v>
      </c>
    </row>
    <row r="540" spans="1:7" ht="22.5">
      <c r="A540" s="169">
        <f t="shared" si="8"/>
        <v>525</v>
      </c>
      <c r="B540" s="170" t="s">
        <v>919</v>
      </c>
      <c r="C540" s="171" t="s">
        <v>159</v>
      </c>
      <c r="D540" s="171" t="s">
        <v>214</v>
      </c>
      <c r="E540" s="171" t="s">
        <v>593</v>
      </c>
      <c r="F540" s="171" t="s">
        <v>920</v>
      </c>
      <c r="G540" s="172">
        <v>60</v>
      </c>
    </row>
    <row r="541" spans="1:7" ht="22.5">
      <c r="A541" s="169">
        <f t="shared" si="8"/>
        <v>526</v>
      </c>
      <c r="B541" s="170" t="s">
        <v>438</v>
      </c>
      <c r="C541" s="171" t="s">
        <v>159</v>
      </c>
      <c r="D541" s="171" t="s">
        <v>214</v>
      </c>
      <c r="E541" s="171" t="s">
        <v>593</v>
      </c>
      <c r="F541" s="171" t="s">
        <v>921</v>
      </c>
      <c r="G541" s="172">
        <v>60</v>
      </c>
    </row>
    <row r="542" spans="1:7" ht="22.5">
      <c r="A542" s="169">
        <f t="shared" si="8"/>
        <v>527</v>
      </c>
      <c r="B542" s="170" t="s">
        <v>614</v>
      </c>
      <c r="C542" s="171" t="s">
        <v>159</v>
      </c>
      <c r="D542" s="171" t="s">
        <v>214</v>
      </c>
      <c r="E542" s="171" t="s">
        <v>615</v>
      </c>
      <c r="F542" s="171"/>
      <c r="G542" s="172">
        <v>300</v>
      </c>
    </row>
    <row r="543" spans="1:7" ht="78.75">
      <c r="A543" s="169">
        <f t="shared" si="8"/>
        <v>528</v>
      </c>
      <c r="B543" s="174" t="s">
        <v>616</v>
      </c>
      <c r="C543" s="171" t="s">
        <v>159</v>
      </c>
      <c r="D543" s="171" t="s">
        <v>214</v>
      </c>
      <c r="E543" s="171" t="s">
        <v>617</v>
      </c>
      <c r="F543" s="171"/>
      <c r="G543" s="172">
        <v>300</v>
      </c>
    </row>
    <row r="544" spans="1:7" ht="22.5">
      <c r="A544" s="169">
        <f t="shared" si="8"/>
        <v>529</v>
      </c>
      <c r="B544" s="170" t="s">
        <v>919</v>
      </c>
      <c r="C544" s="171" t="s">
        <v>159</v>
      </c>
      <c r="D544" s="171" t="s">
        <v>214</v>
      </c>
      <c r="E544" s="171" t="s">
        <v>617</v>
      </c>
      <c r="F544" s="171" t="s">
        <v>920</v>
      </c>
      <c r="G544" s="172">
        <v>300</v>
      </c>
    </row>
    <row r="545" spans="1:7" ht="22.5">
      <c r="A545" s="169">
        <f t="shared" si="8"/>
        <v>530</v>
      </c>
      <c r="B545" s="170" t="s">
        <v>919</v>
      </c>
      <c r="C545" s="171" t="s">
        <v>159</v>
      </c>
      <c r="D545" s="171" t="s">
        <v>214</v>
      </c>
      <c r="E545" s="171" t="s">
        <v>617</v>
      </c>
      <c r="F545" s="171" t="s">
        <v>921</v>
      </c>
      <c r="G545" s="172">
        <v>300</v>
      </c>
    </row>
    <row r="546" spans="1:7" ht="22.5">
      <c r="A546" s="169">
        <f t="shared" si="8"/>
        <v>531</v>
      </c>
      <c r="B546" s="170" t="s">
        <v>454</v>
      </c>
      <c r="C546" s="171" t="s">
        <v>159</v>
      </c>
      <c r="D546" s="171" t="s">
        <v>214</v>
      </c>
      <c r="E546" s="171" t="s">
        <v>618</v>
      </c>
      <c r="F546" s="171"/>
      <c r="G546" s="172">
        <f>6279.8+2500</f>
        <v>8779.8</v>
      </c>
    </row>
    <row r="547" spans="1:7" ht="90">
      <c r="A547" s="169">
        <f t="shared" si="8"/>
        <v>532</v>
      </c>
      <c r="B547" s="174" t="s">
        <v>130</v>
      </c>
      <c r="C547" s="171" t="s">
        <v>159</v>
      </c>
      <c r="D547" s="171" t="s">
        <v>214</v>
      </c>
      <c r="E547" s="171" t="s">
        <v>131</v>
      </c>
      <c r="F547" s="171"/>
      <c r="G547" s="172">
        <f>G548</f>
        <v>2500</v>
      </c>
    </row>
    <row r="548" spans="1:7" ht="22.5">
      <c r="A548" s="169">
        <f t="shared" si="8"/>
        <v>533</v>
      </c>
      <c r="B548" s="170" t="s">
        <v>915</v>
      </c>
      <c r="C548" s="171" t="s">
        <v>159</v>
      </c>
      <c r="D548" s="171" t="s">
        <v>214</v>
      </c>
      <c r="E548" s="171" t="s">
        <v>131</v>
      </c>
      <c r="F548" s="171" t="s">
        <v>812</v>
      </c>
      <c r="G548" s="172">
        <f>G549</f>
        <v>2500</v>
      </c>
    </row>
    <row r="549" spans="1:7" ht="12.75">
      <c r="A549" s="169">
        <f t="shared" si="8"/>
        <v>534</v>
      </c>
      <c r="B549" s="170" t="s">
        <v>813</v>
      </c>
      <c r="C549" s="171" t="s">
        <v>159</v>
      </c>
      <c r="D549" s="171" t="s">
        <v>214</v>
      </c>
      <c r="E549" s="171" t="s">
        <v>131</v>
      </c>
      <c r="F549" s="171" t="s">
        <v>814</v>
      </c>
      <c r="G549" s="172">
        <v>2500</v>
      </c>
    </row>
    <row r="550" spans="1:7" ht="90">
      <c r="A550" s="169">
        <f t="shared" si="8"/>
        <v>535</v>
      </c>
      <c r="B550" s="174" t="s">
        <v>455</v>
      </c>
      <c r="C550" s="171" t="s">
        <v>159</v>
      </c>
      <c r="D550" s="171" t="s">
        <v>214</v>
      </c>
      <c r="E550" s="171" t="s">
        <v>619</v>
      </c>
      <c r="F550" s="171"/>
      <c r="G550" s="172">
        <v>6254.8</v>
      </c>
    </row>
    <row r="551" spans="1:7" ht="22.5">
      <c r="A551" s="169">
        <f t="shared" si="8"/>
        <v>536</v>
      </c>
      <c r="B551" s="170" t="s">
        <v>919</v>
      </c>
      <c r="C551" s="171" t="s">
        <v>159</v>
      </c>
      <c r="D551" s="171" t="s">
        <v>214</v>
      </c>
      <c r="E551" s="171" t="s">
        <v>619</v>
      </c>
      <c r="F551" s="171" t="s">
        <v>920</v>
      </c>
      <c r="G551" s="172">
        <v>1093.8</v>
      </c>
    </row>
    <row r="552" spans="1:7" ht="22.5">
      <c r="A552" s="169">
        <f t="shared" si="8"/>
        <v>537</v>
      </c>
      <c r="B552" s="170" t="s">
        <v>438</v>
      </c>
      <c r="C552" s="171" t="s">
        <v>159</v>
      </c>
      <c r="D552" s="171" t="s">
        <v>214</v>
      </c>
      <c r="E552" s="171" t="s">
        <v>619</v>
      </c>
      <c r="F552" s="171" t="s">
        <v>921</v>
      </c>
      <c r="G552" s="172">
        <v>1093.8</v>
      </c>
    </row>
    <row r="553" spans="1:7" ht="22.5">
      <c r="A553" s="169">
        <f t="shared" si="8"/>
        <v>538</v>
      </c>
      <c r="B553" s="170" t="s">
        <v>915</v>
      </c>
      <c r="C553" s="171" t="s">
        <v>159</v>
      </c>
      <c r="D553" s="171" t="s">
        <v>214</v>
      </c>
      <c r="E553" s="171" t="s">
        <v>619</v>
      </c>
      <c r="F553" s="171" t="s">
        <v>812</v>
      </c>
      <c r="G553" s="172">
        <v>5161</v>
      </c>
    </row>
    <row r="554" spans="1:7" ht="12.75">
      <c r="A554" s="169">
        <f t="shared" si="8"/>
        <v>539</v>
      </c>
      <c r="B554" s="170" t="s">
        <v>813</v>
      </c>
      <c r="C554" s="171" t="s">
        <v>159</v>
      </c>
      <c r="D554" s="171" t="s">
        <v>214</v>
      </c>
      <c r="E554" s="171" t="s">
        <v>619</v>
      </c>
      <c r="F554" s="171" t="s">
        <v>814</v>
      </c>
      <c r="G554" s="172">
        <v>5161</v>
      </c>
    </row>
    <row r="555" spans="1:7" ht="101.25">
      <c r="A555" s="169">
        <f t="shared" si="8"/>
        <v>540</v>
      </c>
      <c r="B555" s="174" t="s">
        <v>590</v>
      </c>
      <c r="C555" s="171" t="s">
        <v>159</v>
      </c>
      <c r="D555" s="171" t="s">
        <v>214</v>
      </c>
      <c r="E555" s="171" t="s">
        <v>591</v>
      </c>
      <c r="F555" s="171"/>
      <c r="G555" s="172">
        <v>25</v>
      </c>
    </row>
    <row r="556" spans="1:7" ht="22.5">
      <c r="A556" s="169">
        <f t="shared" si="8"/>
        <v>541</v>
      </c>
      <c r="B556" s="170" t="s">
        <v>915</v>
      </c>
      <c r="C556" s="171" t="s">
        <v>159</v>
      </c>
      <c r="D556" s="171" t="s">
        <v>214</v>
      </c>
      <c r="E556" s="171" t="s">
        <v>591</v>
      </c>
      <c r="F556" s="171" t="s">
        <v>812</v>
      </c>
      <c r="G556" s="172">
        <v>25</v>
      </c>
    </row>
    <row r="557" spans="1:7" ht="12.75">
      <c r="A557" s="169">
        <f t="shared" si="8"/>
        <v>542</v>
      </c>
      <c r="B557" s="170" t="s">
        <v>813</v>
      </c>
      <c r="C557" s="171" t="s">
        <v>159</v>
      </c>
      <c r="D557" s="171" t="s">
        <v>214</v>
      </c>
      <c r="E557" s="171" t="s">
        <v>591</v>
      </c>
      <c r="F557" s="171" t="s">
        <v>814</v>
      </c>
      <c r="G557" s="172">
        <v>25</v>
      </c>
    </row>
    <row r="558" spans="1:7" ht="33.75">
      <c r="A558" s="169">
        <f t="shared" si="8"/>
        <v>543</v>
      </c>
      <c r="B558" s="170" t="s">
        <v>1015</v>
      </c>
      <c r="C558" s="171" t="s">
        <v>159</v>
      </c>
      <c r="D558" s="171" t="s">
        <v>214</v>
      </c>
      <c r="E558" s="171" t="s">
        <v>1016</v>
      </c>
      <c r="F558" s="171"/>
      <c r="G558" s="172">
        <v>58.7</v>
      </c>
    </row>
    <row r="559" spans="1:7" ht="22.5">
      <c r="A559" s="169">
        <f t="shared" si="8"/>
        <v>544</v>
      </c>
      <c r="B559" s="170" t="s">
        <v>1035</v>
      </c>
      <c r="C559" s="171" t="s">
        <v>159</v>
      </c>
      <c r="D559" s="171" t="s">
        <v>214</v>
      </c>
      <c r="E559" s="171" t="s">
        <v>1036</v>
      </c>
      <c r="F559" s="171"/>
      <c r="G559" s="172">
        <v>58.7</v>
      </c>
    </row>
    <row r="560" spans="1:7" ht="22.5">
      <c r="A560" s="169">
        <f t="shared" si="8"/>
        <v>545</v>
      </c>
      <c r="B560" s="170" t="s">
        <v>1035</v>
      </c>
      <c r="C560" s="171" t="s">
        <v>159</v>
      </c>
      <c r="D560" s="171" t="s">
        <v>214</v>
      </c>
      <c r="E560" s="171" t="s">
        <v>560</v>
      </c>
      <c r="F560" s="171"/>
      <c r="G560" s="172">
        <v>58.7</v>
      </c>
    </row>
    <row r="561" spans="1:7" ht="22.5">
      <c r="A561" s="169">
        <f t="shared" si="8"/>
        <v>546</v>
      </c>
      <c r="B561" s="170" t="s">
        <v>915</v>
      </c>
      <c r="C561" s="171" t="s">
        <v>159</v>
      </c>
      <c r="D561" s="171" t="s">
        <v>214</v>
      </c>
      <c r="E561" s="171" t="s">
        <v>560</v>
      </c>
      <c r="F561" s="171" t="s">
        <v>812</v>
      </c>
      <c r="G561" s="172">
        <v>58.7</v>
      </c>
    </row>
    <row r="562" spans="1:7" ht="12.75">
      <c r="A562" s="169">
        <f t="shared" si="8"/>
        <v>547</v>
      </c>
      <c r="B562" s="170" t="s">
        <v>813</v>
      </c>
      <c r="C562" s="171" t="s">
        <v>159</v>
      </c>
      <c r="D562" s="171" t="s">
        <v>214</v>
      </c>
      <c r="E562" s="171" t="s">
        <v>560</v>
      </c>
      <c r="F562" s="171" t="s">
        <v>814</v>
      </c>
      <c r="G562" s="172">
        <v>58.7</v>
      </c>
    </row>
    <row r="563" spans="1:7" ht="12.75">
      <c r="A563" s="169">
        <f t="shared" si="8"/>
        <v>548</v>
      </c>
      <c r="B563" s="175" t="s">
        <v>594</v>
      </c>
      <c r="C563" s="176" t="s">
        <v>159</v>
      </c>
      <c r="D563" s="176" t="s">
        <v>214</v>
      </c>
      <c r="E563" s="176" t="s">
        <v>560</v>
      </c>
      <c r="F563" s="176" t="s">
        <v>595</v>
      </c>
      <c r="G563" s="177">
        <v>58.7</v>
      </c>
    </row>
    <row r="564" spans="1:7" ht="22.5">
      <c r="A564" s="169">
        <f t="shared" si="8"/>
        <v>549</v>
      </c>
      <c r="B564" s="170" t="s">
        <v>966</v>
      </c>
      <c r="C564" s="171" t="s">
        <v>159</v>
      </c>
      <c r="D564" s="171" t="s">
        <v>214</v>
      </c>
      <c r="E564" s="171" t="s">
        <v>967</v>
      </c>
      <c r="F564" s="171"/>
      <c r="G564" s="172">
        <v>110</v>
      </c>
    </row>
    <row r="565" spans="1:7" ht="12.75">
      <c r="A565" s="169">
        <f t="shared" si="8"/>
        <v>550</v>
      </c>
      <c r="B565" s="170" t="s">
        <v>743</v>
      </c>
      <c r="C565" s="171" t="s">
        <v>159</v>
      </c>
      <c r="D565" s="171" t="s">
        <v>214</v>
      </c>
      <c r="E565" s="171" t="s">
        <v>968</v>
      </c>
      <c r="F565" s="171"/>
      <c r="G565" s="172">
        <v>110</v>
      </c>
    </row>
    <row r="566" spans="1:7" ht="56.25">
      <c r="A566" s="169">
        <f t="shared" si="8"/>
        <v>551</v>
      </c>
      <c r="B566" s="170" t="s">
        <v>620</v>
      </c>
      <c r="C566" s="171" t="s">
        <v>159</v>
      </c>
      <c r="D566" s="171" t="s">
        <v>214</v>
      </c>
      <c r="E566" s="171" t="s">
        <v>621</v>
      </c>
      <c r="F566" s="171"/>
      <c r="G566" s="172">
        <v>110</v>
      </c>
    </row>
    <row r="567" spans="1:7" ht="22.5">
      <c r="A567" s="169">
        <f t="shared" si="8"/>
        <v>552</v>
      </c>
      <c r="B567" s="170" t="s">
        <v>919</v>
      </c>
      <c r="C567" s="171" t="s">
        <v>159</v>
      </c>
      <c r="D567" s="171" t="s">
        <v>214</v>
      </c>
      <c r="E567" s="171" t="s">
        <v>621</v>
      </c>
      <c r="F567" s="171" t="s">
        <v>920</v>
      </c>
      <c r="G567" s="172">
        <v>110</v>
      </c>
    </row>
    <row r="568" spans="1:7" ht="22.5">
      <c r="A568" s="169">
        <f t="shared" si="8"/>
        <v>553</v>
      </c>
      <c r="B568" s="170" t="s">
        <v>438</v>
      </c>
      <c r="C568" s="171" t="s">
        <v>159</v>
      </c>
      <c r="D568" s="171" t="s">
        <v>214</v>
      </c>
      <c r="E568" s="171" t="s">
        <v>621</v>
      </c>
      <c r="F568" s="171" t="s">
        <v>921</v>
      </c>
      <c r="G568" s="172">
        <v>110</v>
      </c>
    </row>
    <row r="569" spans="1:7" ht="12.75">
      <c r="A569" s="169">
        <f t="shared" si="8"/>
        <v>554</v>
      </c>
      <c r="B569" s="170" t="s">
        <v>215</v>
      </c>
      <c r="C569" s="171" t="s">
        <v>159</v>
      </c>
      <c r="D569" s="171" t="s">
        <v>216</v>
      </c>
      <c r="E569" s="171"/>
      <c r="F569" s="171"/>
      <c r="G569" s="172">
        <v>2930.6</v>
      </c>
    </row>
    <row r="570" spans="1:7" ht="12.75">
      <c r="A570" s="169">
        <f t="shared" si="8"/>
        <v>555</v>
      </c>
      <c r="B570" s="170" t="s">
        <v>118</v>
      </c>
      <c r="C570" s="171" t="s">
        <v>159</v>
      </c>
      <c r="D570" s="171" t="s">
        <v>216</v>
      </c>
      <c r="E570" s="171" t="s">
        <v>119</v>
      </c>
      <c r="F570" s="171"/>
      <c r="G570" s="172">
        <v>2930.6</v>
      </c>
    </row>
    <row r="571" spans="1:7" ht="22.5">
      <c r="A571" s="169">
        <f t="shared" si="8"/>
        <v>556</v>
      </c>
      <c r="B571" s="170" t="s">
        <v>622</v>
      </c>
      <c r="C571" s="171" t="s">
        <v>159</v>
      </c>
      <c r="D571" s="171" t="s">
        <v>216</v>
      </c>
      <c r="E571" s="171" t="s">
        <v>623</v>
      </c>
      <c r="F571" s="171"/>
      <c r="G571" s="172">
        <v>2930.6</v>
      </c>
    </row>
    <row r="572" spans="1:7" ht="67.5">
      <c r="A572" s="169">
        <f t="shared" si="8"/>
        <v>557</v>
      </c>
      <c r="B572" s="174" t="s">
        <v>624</v>
      </c>
      <c r="C572" s="171" t="s">
        <v>159</v>
      </c>
      <c r="D572" s="171" t="s">
        <v>216</v>
      </c>
      <c r="E572" s="171" t="s">
        <v>625</v>
      </c>
      <c r="F572" s="171"/>
      <c r="G572" s="172">
        <v>1795.2</v>
      </c>
    </row>
    <row r="573" spans="1:7" ht="22.5">
      <c r="A573" s="169">
        <f t="shared" si="8"/>
        <v>558</v>
      </c>
      <c r="B573" s="170" t="s">
        <v>919</v>
      </c>
      <c r="C573" s="171" t="s">
        <v>159</v>
      </c>
      <c r="D573" s="171" t="s">
        <v>216</v>
      </c>
      <c r="E573" s="171" t="s">
        <v>625</v>
      </c>
      <c r="F573" s="171" t="s">
        <v>920</v>
      </c>
      <c r="G573" s="172">
        <v>156.6</v>
      </c>
    </row>
    <row r="574" spans="1:7" ht="22.5">
      <c r="A574" s="169">
        <f t="shared" si="8"/>
        <v>559</v>
      </c>
      <c r="B574" s="170" t="s">
        <v>438</v>
      </c>
      <c r="C574" s="171" t="s">
        <v>159</v>
      </c>
      <c r="D574" s="171" t="s">
        <v>216</v>
      </c>
      <c r="E574" s="171" t="s">
        <v>625</v>
      </c>
      <c r="F574" s="171" t="s">
        <v>921</v>
      </c>
      <c r="G574" s="172">
        <v>156.6</v>
      </c>
    </row>
    <row r="575" spans="1:7" ht="22.5">
      <c r="A575" s="169">
        <f t="shared" si="8"/>
        <v>560</v>
      </c>
      <c r="B575" s="170" t="s">
        <v>915</v>
      </c>
      <c r="C575" s="171" t="s">
        <v>159</v>
      </c>
      <c r="D575" s="171" t="s">
        <v>216</v>
      </c>
      <c r="E575" s="171" t="s">
        <v>625</v>
      </c>
      <c r="F575" s="171" t="s">
        <v>812</v>
      </c>
      <c r="G575" s="172">
        <v>1638.6</v>
      </c>
    </row>
    <row r="576" spans="1:7" ht="12.75">
      <c r="A576" s="169">
        <f t="shared" si="8"/>
        <v>561</v>
      </c>
      <c r="B576" s="170" t="s">
        <v>813</v>
      </c>
      <c r="C576" s="171" t="s">
        <v>159</v>
      </c>
      <c r="D576" s="171" t="s">
        <v>216</v>
      </c>
      <c r="E576" s="171" t="s">
        <v>625</v>
      </c>
      <c r="F576" s="171" t="s">
        <v>814</v>
      </c>
      <c r="G576" s="172">
        <v>1638.6</v>
      </c>
    </row>
    <row r="577" spans="1:7" ht="101.25">
      <c r="A577" s="169">
        <f t="shared" si="8"/>
        <v>562</v>
      </c>
      <c r="B577" s="174" t="s">
        <v>626</v>
      </c>
      <c r="C577" s="171" t="s">
        <v>159</v>
      </c>
      <c r="D577" s="171" t="s">
        <v>216</v>
      </c>
      <c r="E577" s="171" t="s">
        <v>627</v>
      </c>
      <c r="F577" s="171"/>
      <c r="G577" s="172">
        <v>597.5</v>
      </c>
    </row>
    <row r="578" spans="1:7" ht="12.75">
      <c r="A578" s="169">
        <f t="shared" si="8"/>
        <v>563</v>
      </c>
      <c r="B578" s="170" t="s">
        <v>33</v>
      </c>
      <c r="C578" s="171" t="s">
        <v>159</v>
      </c>
      <c r="D578" s="171" t="s">
        <v>216</v>
      </c>
      <c r="E578" s="171" t="s">
        <v>627</v>
      </c>
      <c r="F578" s="171" t="s">
        <v>34</v>
      </c>
      <c r="G578" s="172">
        <v>597.5</v>
      </c>
    </row>
    <row r="579" spans="1:7" ht="12.75">
      <c r="A579" s="169">
        <f t="shared" si="8"/>
        <v>564</v>
      </c>
      <c r="B579" s="170" t="s">
        <v>702</v>
      </c>
      <c r="C579" s="171" t="s">
        <v>159</v>
      </c>
      <c r="D579" s="171" t="s">
        <v>216</v>
      </c>
      <c r="E579" s="171" t="s">
        <v>627</v>
      </c>
      <c r="F579" s="171" t="s">
        <v>703</v>
      </c>
      <c r="G579" s="172">
        <v>597.5</v>
      </c>
    </row>
    <row r="580" spans="1:7" ht="49.5" customHeight="1">
      <c r="A580" s="169">
        <f t="shared" si="8"/>
        <v>565</v>
      </c>
      <c r="B580" s="170" t="s">
        <v>628</v>
      </c>
      <c r="C580" s="171" t="s">
        <v>159</v>
      </c>
      <c r="D580" s="171" t="s">
        <v>216</v>
      </c>
      <c r="E580" s="171" t="s">
        <v>629</v>
      </c>
      <c r="F580" s="171"/>
      <c r="G580" s="172">
        <v>80</v>
      </c>
    </row>
    <row r="581" spans="1:7" ht="22.5">
      <c r="A581" s="169">
        <f t="shared" si="8"/>
        <v>566</v>
      </c>
      <c r="B581" s="170" t="s">
        <v>919</v>
      </c>
      <c r="C581" s="171" t="s">
        <v>159</v>
      </c>
      <c r="D581" s="171" t="s">
        <v>216</v>
      </c>
      <c r="E581" s="171" t="s">
        <v>629</v>
      </c>
      <c r="F581" s="171" t="s">
        <v>920</v>
      </c>
      <c r="G581" s="172">
        <v>80</v>
      </c>
    </row>
    <row r="582" spans="1:7" ht="22.5">
      <c r="A582" s="169">
        <f t="shared" si="8"/>
        <v>567</v>
      </c>
      <c r="B582" s="170" t="s">
        <v>438</v>
      </c>
      <c r="C582" s="171" t="s">
        <v>159</v>
      </c>
      <c r="D582" s="171" t="s">
        <v>216</v>
      </c>
      <c r="E582" s="171" t="s">
        <v>629</v>
      </c>
      <c r="F582" s="171" t="s">
        <v>921</v>
      </c>
      <c r="G582" s="172">
        <v>80</v>
      </c>
    </row>
    <row r="583" spans="1:7" ht="78.75">
      <c r="A583" s="169">
        <f t="shared" si="8"/>
        <v>568</v>
      </c>
      <c r="B583" s="174" t="s">
        <v>630</v>
      </c>
      <c r="C583" s="171" t="s">
        <v>159</v>
      </c>
      <c r="D583" s="171" t="s">
        <v>216</v>
      </c>
      <c r="E583" s="171" t="s">
        <v>631</v>
      </c>
      <c r="F583" s="171"/>
      <c r="G583" s="172">
        <v>1.8</v>
      </c>
    </row>
    <row r="584" spans="1:7" ht="22.5">
      <c r="A584" s="169">
        <f t="shared" si="8"/>
        <v>569</v>
      </c>
      <c r="B584" s="170" t="s">
        <v>919</v>
      </c>
      <c r="C584" s="171" t="s">
        <v>159</v>
      </c>
      <c r="D584" s="171" t="s">
        <v>216</v>
      </c>
      <c r="E584" s="171" t="s">
        <v>631</v>
      </c>
      <c r="F584" s="171" t="s">
        <v>920</v>
      </c>
      <c r="G584" s="172">
        <v>0.2</v>
      </c>
    </row>
    <row r="585" spans="1:7" ht="22.5">
      <c r="A585" s="169">
        <f t="shared" si="8"/>
        <v>570</v>
      </c>
      <c r="B585" s="170" t="s">
        <v>438</v>
      </c>
      <c r="C585" s="171" t="s">
        <v>159</v>
      </c>
      <c r="D585" s="171" t="s">
        <v>216</v>
      </c>
      <c r="E585" s="171" t="s">
        <v>631</v>
      </c>
      <c r="F585" s="171" t="s">
        <v>921</v>
      </c>
      <c r="G585" s="172">
        <v>0.2</v>
      </c>
    </row>
    <row r="586" spans="1:7" ht="22.5">
      <c r="A586" s="169">
        <f t="shared" si="8"/>
        <v>571</v>
      </c>
      <c r="B586" s="170" t="s">
        <v>915</v>
      </c>
      <c r="C586" s="171" t="s">
        <v>159</v>
      </c>
      <c r="D586" s="171" t="s">
        <v>216</v>
      </c>
      <c r="E586" s="171" t="s">
        <v>631</v>
      </c>
      <c r="F586" s="171" t="s">
        <v>812</v>
      </c>
      <c r="G586" s="172">
        <v>1.6</v>
      </c>
    </row>
    <row r="587" spans="1:7" ht="12.75">
      <c r="A587" s="169">
        <f t="shared" si="8"/>
        <v>572</v>
      </c>
      <c r="B587" s="170" t="s">
        <v>813</v>
      </c>
      <c r="C587" s="171" t="s">
        <v>159</v>
      </c>
      <c r="D587" s="171" t="s">
        <v>216</v>
      </c>
      <c r="E587" s="171" t="s">
        <v>631</v>
      </c>
      <c r="F587" s="171" t="s">
        <v>814</v>
      </c>
      <c r="G587" s="172">
        <v>1.6</v>
      </c>
    </row>
    <row r="588" spans="1:7" ht="101.25">
      <c r="A588" s="169">
        <f t="shared" si="8"/>
        <v>573</v>
      </c>
      <c r="B588" s="174" t="s">
        <v>632</v>
      </c>
      <c r="C588" s="171" t="s">
        <v>159</v>
      </c>
      <c r="D588" s="171" t="s">
        <v>216</v>
      </c>
      <c r="E588" s="171" t="s">
        <v>633</v>
      </c>
      <c r="F588" s="171"/>
      <c r="G588" s="172">
        <v>256.1</v>
      </c>
    </row>
    <row r="589" spans="1:7" ht="12.75">
      <c r="A589" s="169">
        <f t="shared" si="8"/>
        <v>574</v>
      </c>
      <c r="B589" s="170" t="s">
        <v>33</v>
      </c>
      <c r="C589" s="171" t="s">
        <v>159</v>
      </c>
      <c r="D589" s="171" t="s">
        <v>216</v>
      </c>
      <c r="E589" s="171" t="s">
        <v>633</v>
      </c>
      <c r="F589" s="171" t="s">
        <v>34</v>
      </c>
      <c r="G589" s="172">
        <v>256.1</v>
      </c>
    </row>
    <row r="590" spans="1:7" ht="12.75">
      <c r="A590" s="169">
        <f t="shared" si="8"/>
        <v>575</v>
      </c>
      <c r="B590" s="170" t="s">
        <v>702</v>
      </c>
      <c r="C590" s="171" t="s">
        <v>159</v>
      </c>
      <c r="D590" s="171" t="s">
        <v>216</v>
      </c>
      <c r="E590" s="171" t="s">
        <v>633</v>
      </c>
      <c r="F590" s="171" t="s">
        <v>703</v>
      </c>
      <c r="G590" s="172">
        <v>256.1</v>
      </c>
    </row>
    <row r="591" spans="1:7" ht="67.5">
      <c r="A591" s="169">
        <f t="shared" si="8"/>
        <v>576</v>
      </c>
      <c r="B591" s="174" t="s">
        <v>634</v>
      </c>
      <c r="C591" s="171" t="s">
        <v>159</v>
      </c>
      <c r="D591" s="171" t="s">
        <v>216</v>
      </c>
      <c r="E591" s="171" t="s">
        <v>635</v>
      </c>
      <c r="F591" s="171"/>
      <c r="G591" s="172">
        <v>200</v>
      </c>
    </row>
    <row r="592" spans="1:7" ht="22.5">
      <c r="A592" s="169">
        <f t="shared" si="8"/>
        <v>577</v>
      </c>
      <c r="B592" s="170" t="s">
        <v>919</v>
      </c>
      <c r="C592" s="171" t="s">
        <v>159</v>
      </c>
      <c r="D592" s="171" t="s">
        <v>216</v>
      </c>
      <c r="E592" s="171" t="s">
        <v>635</v>
      </c>
      <c r="F592" s="171" t="s">
        <v>920</v>
      </c>
      <c r="G592" s="172">
        <v>200</v>
      </c>
    </row>
    <row r="593" spans="1:7" ht="22.5">
      <c r="A593" s="169">
        <f t="shared" si="8"/>
        <v>578</v>
      </c>
      <c r="B593" s="170" t="s">
        <v>438</v>
      </c>
      <c r="C593" s="171" t="s">
        <v>159</v>
      </c>
      <c r="D593" s="171" t="s">
        <v>216</v>
      </c>
      <c r="E593" s="171" t="s">
        <v>635</v>
      </c>
      <c r="F593" s="171" t="s">
        <v>921</v>
      </c>
      <c r="G593" s="172">
        <v>200</v>
      </c>
    </row>
    <row r="594" spans="1:7" ht="12.75">
      <c r="A594" s="169">
        <f t="shared" si="8"/>
        <v>579</v>
      </c>
      <c r="B594" s="170" t="s">
        <v>217</v>
      </c>
      <c r="C594" s="171" t="s">
        <v>159</v>
      </c>
      <c r="D594" s="171" t="s">
        <v>218</v>
      </c>
      <c r="E594" s="171"/>
      <c r="F594" s="171"/>
      <c r="G594" s="172">
        <v>16064.1</v>
      </c>
    </row>
    <row r="595" spans="1:7" ht="12.75">
      <c r="A595" s="169">
        <f t="shared" si="8"/>
        <v>580</v>
      </c>
      <c r="B595" s="170" t="s">
        <v>118</v>
      </c>
      <c r="C595" s="171" t="s">
        <v>159</v>
      </c>
      <c r="D595" s="171" t="s">
        <v>218</v>
      </c>
      <c r="E595" s="171" t="s">
        <v>119</v>
      </c>
      <c r="F595" s="171"/>
      <c r="G595" s="172">
        <v>16064.1</v>
      </c>
    </row>
    <row r="596" spans="1:7" ht="22.5">
      <c r="A596" s="169">
        <f t="shared" si="8"/>
        <v>581</v>
      </c>
      <c r="B596" s="170" t="s">
        <v>120</v>
      </c>
      <c r="C596" s="171" t="s">
        <v>159</v>
      </c>
      <c r="D596" s="171" t="s">
        <v>218</v>
      </c>
      <c r="E596" s="171" t="s">
        <v>121</v>
      </c>
      <c r="F596" s="171"/>
      <c r="G596" s="172">
        <v>145</v>
      </c>
    </row>
    <row r="597" spans="1:7" ht="78.75">
      <c r="A597" s="169">
        <f t="shared" si="8"/>
        <v>582</v>
      </c>
      <c r="B597" s="174" t="s">
        <v>122</v>
      </c>
      <c r="C597" s="171" t="s">
        <v>159</v>
      </c>
      <c r="D597" s="171" t="s">
        <v>218</v>
      </c>
      <c r="E597" s="171" t="s">
        <v>123</v>
      </c>
      <c r="F597" s="171"/>
      <c r="G597" s="172">
        <v>145</v>
      </c>
    </row>
    <row r="598" spans="1:7" ht="56.25">
      <c r="A598" s="169">
        <f t="shared" si="8"/>
        <v>583</v>
      </c>
      <c r="B598" s="170" t="s">
        <v>738</v>
      </c>
      <c r="C598" s="171" t="s">
        <v>159</v>
      </c>
      <c r="D598" s="171" t="s">
        <v>218</v>
      </c>
      <c r="E598" s="171" t="s">
        <v>123</v>
      </c>
      <c r="F598" s="171" t="s">
        <v>739</v>
      </c>
      <c r="G598" s="172">
        <v>145</v>
      </c>
    </row>
    <row r="599" spans="1:7" ht="12.75">
      <c r="A599" s="169">
        <f t="shared" si="8"/>
        <v>584</v>
      </c>
      <c r="B599" s="170" t="s">
        <v>1044</v>
      </c>
      <c r="C599" s="171" t="s">
        <v>159</v>
      </c>
      <c r="D599" s="171" t="s">
        <v>218</v>
      </c>
      <c r="E599" s="171" t="s">
        <v>123</v>
      </c>
      <c r="F599" s="171" t="s">
        <v>16</v>
      </c>
      <c r="G599" s="172">
        <v>145</v>
      </c>
    </row>
    <row r="600" spans="1:7" ht="33.75">
      <c r="A600" s="169">
        <f t="shared" si="8"/>
        <v>585</v>
      </c>
      <c r="B600" s="170" t="s">
        <v>636</v>
      </c>
      <c r="C600" s="171" t="s">
        <v>159</v>
      </c>
      <c r="D600" s="171" t="s">
        <v>218</v>
      </c>
      <c r="E600" s="171" t="s">
        <v>637</v>
      </c>
      <c r="F600" s="171"/>
      <c r="G600" s="172">
        <v>15919.1</v>
      </c>
    </row>
    <row r="601" spans="1:7" ht="56.25">
      <c r="A601" s="169">
        <f t="shared" si="8"/>
        <v>586</v>
      </c>
      <c r="B601" s="170" t="s">
        <v>638</v>
      </c>
      <c r="C601" s="171" t="s">
        <v>159</v>
      </c>
      <c r="D601" s="171" t="s">
        <v>218</v>
      </c>
      <c r="E601" s="171" t="s">
        <v>639</v>
      </c>
      <c r="F601" s="171"/>
      <c r="G601" s="172">
        <v>12747.9</v>
      </c>
    </row>
    <row r="602" spans="1:7" ht="56.25">
      <c r="A602" s="169">
        <f t="shared" si="8"/>
        <v>587</v>
      </c>
      <c r="B602" s="170" t="s">
        <v>738</v>
      </c>
      <c r="C602" s="171" t="s">
        <v>159</v>
      </c>
      <c r="D602" s="171" t="s">
        <v>218</v>
      </c>
      <c r="E602" s="171" t="s">
        <v>639</v>
      </c>
      <c r="F602" s="171" t="s">
        <v>739</v>
      </c>
      <c r="G602" s="172">
        <v>11418.7</v>
      </c>
    </row>
    <row r="603" spans="1:7" ht="12.75">
      <c r="A603" s="169">
        <f aca="true" t="shared" si="9" ref="A603:A666">A602+1</f>
        <v>588</v>
      </c>
      <c r="B603" s="170" t="s">
        <v>1044</v>
      </c>
      <c r="C603" s="171" t="s">
        <v>159</v>
      </c>
      <c r="D603" s="171" t="s">
        <v>218</v>
      </c>
      <c r="E603" s="171" t="s">
        <v>639</v>
      </c>
      <c r="F603" s="171" t="s">
        <v>16</v>
      </c>
      <c r="G603" s="172">
        <v>11418.7</v>
      </c>
    </row>
    <row r="604" spans="1:7" ht="22.5">
      <c r="A604" s="169">
        <f t="shared" si="9"/>
        <v>589</v>
      </c>
      <c r="B604" s="170" t="s">
        <v>919</v>
      </c>
      <c r="C604" s="171" t="s">
        <v>159</v>
      </c>
      <c r="D604" s="171" t="s">
        <v>218</v>
      </c>
      <c r="E604" s="171" t="s">
        <v>639</v>
      </c>
      <c r="F604" s="171" t="s">
        <v>920</v>
      </c>
      <c r="G604" s="172">
        <v>1325.9</v>
      </c>
    </row>
    <row r="605" spans="1:7" ht="22.5">
      <c r="A605" s="169">
        <f t="shared" si="9"/>
        <v>590</v>
      </c>
      <c r="B605" s="170" t="s">
        <v>438</v>
      </c>
      <c r="C605" s="171" t="s">
        <v>159</v>
      </c>
      <c r="D605" s="171" t="s">
        <v>218</v>
      </c>
      <c r="E605" s="171" t="s">
        <v>639</v>
      </c>
      <c r="F605" s="171" t="s">
        <v>921</v>
      </c>
      <c r="G605" s="172">
        <v>1325.9</v>
      </c>
    </row>
    <row r="606" spans="1:7" ht="12.75">
      <c r="A606" s="169">
        <f t="shared" si="9"/>
        <v>591</v>
      </c>
      <c r="B606" s="170" t="s">
        <v>949</v>
      </c>
      <c r="C606" s="171" t="s">
        <v>159</v>
      </c>
      <c r="D606" s="171" t="s">
        <v>218</v>
      </c>
      <c r="E606" s="171" t="s">
        <v>639</v>
      </c>
      <c r="F606" s="171" t="s">
        <v>950</v>
      </c>
      <c r="G606" s="172">
        <v>3.3</v>
      </c>
    </row>
    <row r="607" spans="1:7" ht="12.75">
      <c r="A607" s="169">
        <f t="shared" si="9"/>
        <v>592</v>
      </c>
      <c r="B607" s="170" t="s">
        <v>951</v>
      </c>
      <c r="C607" s="171" t="s">
        <v>159</v>
      </c>
      <c r="D607" s="171" t="s">
        <v>218</v>
      </c>
      <c r="E607" s="171" t="s">
        <v>639</v>
      </c>
      <c r="F607" s="171" t="s">
        <v>952</v>
      </c>
      <c r="G607" s="172">
        <v>3.3</v>
      </c>
    </row>
    <row r="608" spans="1:7" ht="56.25">
      <c r="A608" s="169">
        <f t="shared" si="9"/>
        <v>593</v>
      </c>
      <c r="B608" s="170" t="s">
        <v>640</v>
      </c>
      <c r="C608" s="171" t="s">
        <v>159</v>
      </c>
      <c r="D608" s="171" t="s">
        <v>218</v>
      </c>
      <c r="E608" s="171" t="s">
        <v>641</v>
      </c>
      <c r="F608" s="171"/>
      <c r="G608" s="172">
        <v>3171.1</v>
      </c>
    </row>
    <row r="609" spans="1:7" ht="56.25">
      <c r="A609" s="169">
        <f t="shared" si="9"/>
        <v>594</v>
      </c>
      <c r="B609" s="170" t="s">
        <v>738</v>
      </c>
      <c r="C609" s="171" t="s">
        <v>159</v>
      </c>
      <c r="D609" s="171" t="s">
        <v>218</v>
      </c>
      <c r="E609" s="171" t="s">
        <v>641</v>
      </c>
      <c r="F609" s="171" t="s">
        <v>739</v>
      </c>
      <c r="G609" s="172">
        <v>3009.3</v>
      </c>
    </row>
    <row r="610" spans="1:7" ht="12.75">
      <c r="A610" s="169">
        <f t="shared" si="9"/>
        <v>595</v>
      </c>
      <c r="B610" s="170" t="s">
        <v>1044</v>
      </c>
      <c r="C610" s="171" t="s">
        <v>159</v>
      </c>
      <c r="D610" s="171" t="s">
        <v>218</v>
      </c>
      <c r="E610" s="171" t="s">
        <v>641</v>
      </c>
      <c r="F610" s="171" t="s">
        <v>16</v>
      </c>
      <c r="G610" s="172">
        <v>3009.3</v>
      </c>
    </row>
    <row r="611" spans="1:7" ht="22.5">
      <c r="A611" s="169">
        <f t="shared" si="9"/>
        <v>596</v>
      </c>
      <c r="B611" s="170" t="s">
        <v>919</v>
      </c>
      <c r="C611" s="171" t="s">
        <v>159</v>
      </c>
      <c r="D611" s="171" t="s">
        <v>218</v>
      </c>
      <c r="E611" s="171" t="s">
        <v>641</v>
      </c>
      <c r="F611" s="171" t="s">
        <v>920</v>
      </c>
      <c r="G611" s="172">
        <v>153.7</v>
      </c>
    </row>
    <row r="612" spans="1:7" ht="22.5">
      <c r="A612" s="169">
        <f t="shared" si="9"/>
        <v>597</v>
      </c>
      <c r="B612" s="170" t="s">
        <v>438</v>
      </c>
      <c r="C612" s="171" t="s">
        <v>159</v>
      </c>
      <c r="D612" s="171" t="s">
        <v>218</v>
      </c>
      <c r="E612" s="171" t="s">
        <v>641</v>
      </c>
      <c r="F612" s="171" t="s">
        <v>921</v>
      </c>
      <c r="G612" s="172">
        <v>153.7</v>
      </c>
    </row>
    <row r="613" spans="1:7" ht="12.75">
      <c r="A613" s="169">
        <f t="shared" si="9"/>
        <v>598</v>
      </c>
      <c r="B613" s="170" t="s">
        <v>949</v>
      </c>
      <c r="C613" s="171" t="s">
        <v>159</v>
      </c>
      <c r="D613" s="171" t="s">
        <v>218</v>
      </c>
      <c r="E613" s="171" t="s">
        <v>641</v>
      </c>
      <c r="F613" s="171" t="s">
        <v>950</v>
      </c>
      <c r="G613" s="172">
        <v>8</v>
      </c>
    </row>
    <row r="614" spans="1:7" ht="12.75">
      <c r="A614" s="169">
        <f t="shared" si="9"/>
        <v>599</v>
      </c>
      <c r="B614" s="170" t="s">
        <v>951</v>
      </c>
      <c r="C614" s="171" t="s">
        <v>159</v>
      </c>
      <c r="D614" s="171" t="s">
        <v>218</v>
      </c>
      <c r="E614" s="171" t="s">
        <v>641</v>
      </c>
      <c r="F614" s="171" t="s">
        <v>952</v>
      </c>
      <c r="G614" s="172">
        <v>8</v>
      </c>
    </row>
    <row r="615" spans="1:7" ht="12.75">
      <c r="A615" s="169">
        <f t="shared" si="9"/>
        <v>600</v>
      </c>
      <c r="B615" s="170" t="s">
        <v>87</v>
      </c>
      <c r="C615" s="171" t="s">
        <v>159</v>
      </c>
      <c r="D615" s="171" t="s">
        <v>233</v>
      </c>
      <c r="E615" s="171"/>
      <c r="F615" s="171"/>
      <c r="G615" s="172">
        <f>21025.7+70</f>
        <v>21095.7</v>
      </c>
    </row>
    <row r="616" spans="1:7" ht="12.75">
      <c r="A616" s="169">
        <f t="shared" si="9"/>
        <v>601</v>
      </c>
      <c r="B616" s="170" t="s">
        <v>238</v>
      </c>
      <c r="C616" s="171" t="s">
        <v>159</v>
      </c>
      <c r="D616" s="171" t="s">
        <v>239</v>
      </c>
      <c r="E616" s="171"/>
      <c r="F616" s="171"/>
      <c r="G616" s="172">
        <v>19913.4</v>
      </c>
    </row>
    <row r="617" spans="1:7" ht="12.75">
      <c r="A617" s="169">
        <f t="shared" si="9"/>
        <v>602</v>
      </c>
      <c r="B617" s="170" t="s">
        <v>118</v>
      </c>
      <c r="C617" s="171" t="s">
        <v>159</v>
      </c>
      <c r="D617" s="171" t="s">
        <v>239</v>
      </c>
      <c r="E617" s="171" t="s">
        <v>119</v>
      </c>
      <c r="F617" s="171"/>
      <c r="G617" s="172">
        <v>19913.4</v>
      </c>
    </row>
    <row r="618" spans="1:7" ht="22.5">
      <c r="A618" s="169">
        <f t="shared" si="9"/>
        <v>603</v>
      </c>
      <c r="B618" s="170" t="s">
        <v>120</v>
      </c>
      <c r="C618" s="171" t="s">
        <v>159</v>
      </c>
      <c r="D618" s="171" t="s">
        <v>239</v>
      </c>
      <c r="E618" s="171" t="s">
        <v>121</v>
      </c>
      <c r="F618" s="171"/>
      <c r="G618" s="172">
        <v>19913.4</v>
      </c>
    </row>
    <row r="619" spans="1:7" ht="123.75">
      <c r="A619" s="169">
        <f t="shared" si="9"/>
        <v>604</v>
      </c>
      <c r="B619" s="174" t="s">
        <v>642</v>
      </c>
      <c r="C619" s="171" t="s">
        <v>159</v>
      </c>
      <c r="D619" s="171" t="s">
        <v>239</v>
      </c>
      <c r="E619" s="171" t="s">
        <v>643</v>
      </c>
      <c r="F619" s="171"/>
      <c r="G619" s="172">
        <v>64.2</v>
      </c>
    </row>
    <row r="620" spans="1:7" ht="22.5">
      <c r="A620" s="169">
        <f t="shared" si="9"/>
        <v>605</v>
      </c>
      <c r="B620" s="170" t="s">
        <v>919</v>
      </c>
      <c r="C620" s="171" t="s">
        <v>159</v>
      </c>
      <c r="D620" s="171" t="s">
        <v>239</v>
      </c>
      <c r="E620" s="171" t="s">
        <v>643</v>
      </c>
      <c r="F620" s="171" t="s">
        <v>920</v>
      </c>
      <c r="G620" s="172">
        <v>19.5</v>
      </c>
    </row>
    <row r="621" spans="1:7" ht="22.5">
      <c r="A621" s="169">
        <f t="shared" si="9"/>
        <v>606</v>
      </c>
      <c r="B621" s="170" t="s">
        <v>438</v>
      </c>
      <c r="C621" s="171" t="s">
        <v>159</v>
      </c>
      <c r="D621" s="171" t="s">
        <v>239</v>
      </c>
      <c r="E621" s="171" t="s">
        <v>643</v>
      </c>
      <c r="F621" s="171" t="s">
        <v>921</v>
      </c>
      <c r="G621" s="172">
        <v>19.5</v>
      </c>
    </row>
    <row r="622" spans="1:7" ht="22.5">
      <c r="A622" s="169">
        <f t="shared" si="9"/>
        <v>607</v>
      </c>
      <c r="B622" s="170" t="s">
        <v>915</v>
      </c>
      <c r="C622" s="171" t="s">
        <v>159</v>
      </c>
      <c r="D622" s="171" t="s">
        <v>239</v>
      </c>
      <c r="E622" s="171" t="s">
        <v>643</v>
      </c>
      <c r="F622" s="171" t="s">
        <v>812</v>
      </c>
      <c r="G622" s="172">
        <v>44.7</v>
      </c>
    </row>
    <row r="623" spans="1:7" ht="12.75">
      <c r="A623" s="169">
        <f t="shared" si="9"/>
        <v>608</v>
      </c>
      <c r="B623" s="170" t="s">
        <v>813</v>
      </c>
      <c r="C623" s="171" t="s">
        <v>159</v>
      </c>
      <c r="D623" s="171" t="s">
        <v>239</v>
      </c>
      <c r="E623" s="171" t="s">
        <v>643</v>
      </c>
      <c r="F623" s="171" t="s">
        <v>814</v>
      </c>
      <c r="G623" s="172">
        <v>44.7</v>
      </c>
    </row>
    <row r="624" spans="1:7" ht="78.75">
      <c r="A624" s="169">
        <f t="shared" si="9"/>
        <v>609</v>
      </c>
      <c r="B624" s="174" t="s">
        <v>644</v>
      </c>
      <c r="C624" s="171" t="s">
        <v>159</v>
      </c>
      <c r="D624" s="171" t="s">
        <v>239</v>
      </c>
      <c r="E624" s="171" t="s">
        <v>645</v>
      </c>
      <c r="F624" s="171"/>
      <c r="G624" s="172">
        <v>19849.2</v>
      </c>
    </row>
    <row r="625" spans="1:7" ht="22.5">
      <c r="A625" s="169">
        <f t="shared" si="9"/>
        <v>610</v>
      </c>
      <c r="B625" s="170" t="s">
        <v>919</v>
      </c>
      <c r="C625" s="171" t="s">
        <v>159</v>
      </c>
      <c r="D625" s="171" t="s">
        <v>239</v>
      </c>
      <c r="E625" s="171" t="s">
        <v>645</v>
      </c>
      <c r="F625" s="171" t="s">
        <v>920</v>
      </c>
      <c r="G625" s="172">
        <v>938.7</v>
      </c>
    </row>
    <row r="626" spans="1:7" ht="22.5">
      <c r="A626" s="169">
        <f t="shared" si="9"/>
        <v>611</v>
      </c>
      <c r="B626" s="170" t="s">
        <v>438</v>
      </c>
      <c r="C626" s="171" t="s">
        <v>159</v>
      </c>
      <c r="D626" s="171" t="s">
        <v>239</v>
      </c>
      <c r="E626" s="171" t="s">
        <v>645</v>
      </c>
      <c r="F626" s="171" t="s">
        <v>921</v>
      </c>
      <c r="G626" s="172">
        <v>938.7</v>
      </c>
    </row>
    <row r="627" spans="1:7" ht="22.5">
      <c r="A627" s="169">
        <f t="shared" si="9"/>
        <v>612</v>
      </c>
      <c r="B627" s="170" t="s">
        <v>915</v>
      </c>
      <c r="C627" s="171" t="s">
        <v>159</v>
      </c>
      <c r="D627" s="171" t="s">
        <v>239</v>
      </c>
      <c r="E627" s="171" t="s">
        <v>645</v>
      </c>
      <c r="F627" s="171" t="s">
        <v>812</v>
      </c>
      <c r="G627" s="172">
        <v>18910.5</v>
      </c>
    </row>
    <row r="628" spans="1:7" ht="12.75">
      <c r="A628" s="169">
        <f t="shared" si="9"/>
        <v>613</v>
      </c>
      <c r="B628" s="170" t="s">
        <v>813</v>
      </c>
      <c r="C628" s="171" t="s">
        <v>159</v>
      </c>
      <c r="D628" s="171" t="s">
        <v>239</v>
      </c>
      <c r="E628" s="171" t="s">
        <v>645</v>
      </c>
      <c r="F628" s="171" t="s">
        <v>814</v>
      </c>
      <c r="G628" s="172">
        <v>18910.5</v>
      </c>
    </row>
    <row r="629" spans="1:7" ht="12.75">
      <c r="A629" s="169">
        <f t="shared" si="9"/>
        <v>614</v>
      </c>
      <c r="B629" s="170" t="s">
        <v>240</v>
      </c>
      <c r="C629" s="171" t="s">
        <v>159</v>
      </c>
      <c r="D629" s="171" t="s">
        <v>241</v>
      </c>
      <c r="E629" s="171"/>
      <c r="F629" s="171"/>
      <c r="G629" s="172">
        <f>1112.3+70</f>
        <v>1182.3</v>
      </c>
    </row>
    <row r="630" spans="1:7" ht="12.75">
      <c r="A630" s="169">
        <f t="shared" si="9"/>
        <v>615</v>
      </c>
      <c r="B630" s="170" t="s">
        <v>118</v>
      </c>
      <c r="C630" s="171" t="s">
        <v>159</v>
      </c>
      <c r="D630" s="171" t="s">
        <v>241</v>
      </c>
      <c r="E630" s="171" t="s">
        <v>119</v>
      </c>
      <c r="F630" s="171"/>
      <c r="G630" s="172">
        <f>1112.3+70</f>
        <v>1182.3</v>
      </c>
    </row>
    <row r="631" spans="1:7" ht="22.5">
      <c r="A631" s="169">
        <f t="shared" si="9"/>
        <v>616</v>
      </c>
      <c r="B631" s="170" t="s">
        <v>120</v>
      </c>
      <c r="C631" s="171" t="s">
        <v>159</v>
      </c>
      <c r="D631" s="171" t="s">
        <v>241</v>
      </c>
      <c r="E631" s="171" t="s">
        <v>121</v>
      </c>
      <c r="F631" s="171"/>
      <c r="G631" s="172">
        <f>1112.3+70</f>
        <v>1182.3</v>
      </c>
    </row>
    <row r="632" spans="1:7" ht="78.75">
      <c r="A632" s="169">
        <f t="shared" si="9"/>
        <v>617</v>
      </c>
      <c r="B632" s="174" t="s">
        <v>646</v>
      </c>
      <c r="C632" s="171" t="s">
        <v>159</v>
      </c>
      <c r="D632" s="171" t="s">
        <v>241</v>
      </c>
      <c r="E632" s="171" t="s">
        <v>647</v>
      </c>
      <c r="F632" s="171"/>
      <c r="G632" s="172">
        <f>1112.3+70</f>
        <v>1182.3</v>
      </c>
    </row>
    <row r="633" spans="1:7" ht="22.5">
      <c r="A633" s="169">
        <f t="shared" si="9"/>
        <v>618</v>
      </c>
      <c r="B633" s="170" t="s">
        <v>919</v>
      </c>
      <c r="C633" s="171" t="s">
        <v>159</v>
      </c>
      <c r="D633" s="171" t="s">
        <v>241</v>
      </c>
      <c r="E633" s="171" t="s">
        <v>647</v>
      </c>
      <c r="F633" s="171" t="s">
        <v>920</v>
      </c>
      <c r="G633" s="172">
        <v>3.3</v>
      </c>
    </row>
    <row r="634" spans="1:7" ht="22.5">
      <c r="A634" s="169">
        <f t="shared" si="9"/>
        <v>619</v>
      </c>
      <c r="B634" s="170" t="s">
        <v>438</v>
      </c>
      <c r="C634" s="171" t="s">
        <v>159</v>
      </c>
      <c r="D634" s="171" t="s">
        <v>241</v>
      </c>
      <c r="E634" s="171" t="s">
        <v>647</v>
      </c>
      <c r="F634" s="171" t="s">
        <v>921</v>
      </c>
      <c r="G634" s="172">
        <v>3.3</v>
      </c>
    </row>
    <row r="635" spans="1:7" ht="12.75">
      <c r="A635" s="169">
        <f t="shared" si="9"/>
        <v>620</v>
      </c>
      <c r="B635" s="170" t="s">
        <v>33</v>
      </c>
      <c r="C635" s="171" t="s">
        <v>159</v>
      </c>
      <c r="D635" s="171" t="s">
        <v>241</v>
      </c>
      <c r="E635" s="171" t="s">
        <v>647</v>
      </c>
      <c r="F635" s="171" t="s">
        <v>34</v>
      </c>
      <c r="G635" s="172">
        <f>1109+70</f>
        <v>1179</v>
      </c>
    </row>
    <row r="636" spans="1:7" ht="22.5">
      <c r="A636" s="169">
        <f t="shared" si="9"/>
        <v>621</v>
      </c>
      <c r="B636" s="170" t="s">
        <v>35</v>
      </c>
      <c r="C636" s="171" t="s">
        <v>159</v>
      </c>
      <c r="D636" s="171" t="s">
        <v>241</v>
      </c>
      <c r="E636" s="171" t="s">
        <v>647</v>
      </c>
      <c r="F636" s="171" t="s">
        <v>36</v>
      </c>
      <c r="G636" s="172">
        <f>1109+70</f>
        <v>1179</v>
      </c>
    </row>
    <row r="637" spans="1:7" ht="12.75">
      <c r="A637" s="169">
        <f t="shared" si="9"/>
        <v>622</v>
      </c>
      <c r="B637" s="170" t="s">
        <v>354</v>
      </c>
      <c r="C637" s="171" t="s">
        <v>159</v>
      </c>
      <c r="D637" s="171" t="s">
        <v>355</v>
      </c>
      <c r="E637" s="171"/>
      <c r="F637" s="171"/>
      <c r="G637" s="172">
        <v>300</v>
      </c>
    </row>
    <row r="638" spans="1:7" ht="12.75">
      <c r="A638" s="169">
        <f t="shared" si="9"/>
        <v>623</v>
      </c>
      <c r="B638" s="170" t="s">
        <v>356</v>
      </c>
      <c r="C638" s="171" t="s">
        <v>159</v>
      </c>
      <c r="D638" s="171" t="s">
        <v>357</v>
      </c>
      <c r="E638" s="171"/>
      <c r="F638" s="171"/>
      <c r="G638" s="172">
        <v>300</v>
      </c>
    </row>
    <row r="639" spans="1:7" ht="12.75">
      <c r="A639" s="169">
        <f t="shared" si="9"/>
        <v>624</v>
      </c>
      <c r="B639" s="170" t="s">
        <v>118</v>
      </c>
      <c r="C639" s="171" t="s">
        <v>159</v>
      </c>
      <c r="D639" s="171" t="s">
        <v>357</v>
      </c>
      <c r="E639" s="171" t="s">
        <v>119</v>
      </c>
      <c r="F639" s="171"/>
      <c r="G639" s="172">
        <v>300</v>
      </c>
    </row>
    <row r="640" spans="1:7" ht="22.5">
      <c r="A640" s="169">
        <f t="shared" si="9"/>
        <v>625</v>
      </c>
      <c r="B640" s="170" t="s">
        <v>120</v>
      </c>
      <c r="C640" s="171" t="s">
        <v>159</v>
      </c>
      <c r="D640" s="171" t="s">
        <v>357</v>
      </c>
      <c r="E640" s="171" t="s">
        <v>121</v>
      </c>
      <c r="F640" s="171"/>
      <c r="G640" s="172">
        <v>300</v>
      </c>
    </row>
    <row r="641" spans="1:7" ht="67.5">
      <c r="A641" s="169">
        <f t="shared" si="9"/>
        <v>626</v>
      </c>
      <c r="B641" s="174" t="s">
        <v>443</v>
      </c>
      <c r="C641" s="171" t="s">
        <v>159</v>
      </c>
      <c r="D641" s="171" t="s">
        <v>357</v>
      </c>
      <c r="E641" s="171" t="s">
        <v>444</v>
      </c>
      <c r="F641" s="171"/>
      <c r="G641" s="172">
        <v>300</v>
      </c>
    </row>
    <row r="642" spans="1:7" ht="22.5">
      <c r="A642" s="169">
        <f t="shared" si="9"/>
        <v>627</v>
      </c>
      <c r="B642" s="170" t="s">
        <v>919</v>
      </c>
      <c r="C642" s="171" t="s">
        <v>159</v>
      </c>
      <c r="D642" s="171" t="s">
        <v>357</v>
      </c>
      <c r="E642" s="171" t="s">
        <v>444</v>
      </c>
      <c r="F642" s="171" t="s">
        <v>920</v>
      </c>
      <c r="G642" s="172">
        <v>300</v>
      </c>
    </row>
    <row r="643" spans="1:7" ht="22.5">
      <c r="A643" s="169">
        <f t="shared" si="9"/>
        <v>628</v>
      </c>
      <c r="B643" s="170" t="s">
        <v>438</v>
      </c>
      <c r="C643" s="171" t="s">
        <v>159</v>
      </c>
      <c r="D643" s="171" t="s">
        <v>357</v>
      </c>
      <c r="E643" s="171" t="s">
        <v>444</v>
      </c>
      <c r="F643" s="171" t="s">
        <v>921</v>
      </c>
      <c r="G643" s="172">
        <v>300</v>
      </c>
    </row>
    <row r="644" spans="1:7" ht="21.75">
      <c r="A644" s="173">
        <f t="shared" si="9"/>
        <v>629</v>
      </c>
      <c r="B644" s="167" t="s">
        <v>540</v>
      </c>
      <c r="C644" s="166" t="s">
        <v>538</v>
      </c>
      <c r="D644" s="166"/>
      <c r="E644" s="166"/>
      <c r="F644" s="166"/>
      <c r="G644" s="168">
        <v>115012.8</v>
      </c>
    </row>
    <row r="645" spans="1:7" ht="12.75">
      <c r="A645" s="169">
        <f t="shared" si="9"/>
        <v>630</v>
      </c>
      <c r="B645" s="170" t="s">
        <v>731</v>
      </c>
      <c r="C645" s="171" t="s">
        <v>538</v>
      </c>
      <c r="D645" s="171" t="s">
        <v>343</v>
      </c>
      <c r="E645" s="171"/>
      <c r="F645" s="171"/>
      <c r="G645" s="172">
        <v>6756.1</v>
      </c>
    </row>
    <row r="646" spans="1:7" ht="33.75">
      <c r="A646" s="169">
        <f t="shared" si="9"/>
        <v>631</v>
      </c>
      <c r="B646" s="170" t="s">
        <v>349</v>
      </c>
      <c r="C646" s="171" t="s">
        <v>538</v>
      </c>
      <c r="D646" s="171" t="s">
        <v>350</v>
      </c>
      <c r="E646" s="171"/>
      <c r="F646" s="171"/>
      <c r="G646" s="172">
        <v>6682.6</v>
      </c>
    </row>
    <row r="647" spans="1:7" ht="22.5">
      <c r="A647" s="169">
        <f t="shared" si="9"/>
        <v>632</v>
      </c>
      <c r="B647" s="170" t="s">
        <v>648</v>
      </c>
      <c r="C647" s="171" t="s">
        <v>538</v>
      </c>
      <c r="D647" s="171" t="s">
        <v>350</v>
      </c>
      <c r="E647" s="171" t="s">
        <v>649</v>
      </c>
      <c r="F647" s="171"/>
      <c r="G647" s="172">
        <v>6682.6</v>
      </c>
    </row>
    <row r="648" spans="1:7" ht="22.5">
      <c r="A648" s="169">
        <f t="shared" si="9"/>
        <v>633</v>
      </c>
      <c r="B648" s="170" t="s">
        <v>650</v>
      </c>
      <c r="C648" s="171" t="s">
        <v>538</v>
      </c>
      <c r="D648" s="171" t="s">
        <v>350</v>
      </c>
      <c r="E648" s="171" t="s">
        <v>651</v>
      </c>
      <c r="F648" s="171"/>
      <c r="G648" s="172">
        <v>6682.6</v>
      </c>
    </row>
    <row r="649" spans="1:7" ht="67.5">
      <c r="A649" s="169">
        <f t="shared" si="9"/>
        <v>634</v>
      </c>
      <c r="B649" s="170" t="s">
        <v>652</v>
      </c>
      <c r="C649" s="171" t="s">
        <v>538</v>
      </c>
      <c r="D649" s="171" t="s">
        <v>350</v>
      </c>
      <c r="E649" s="171" t="s">
        <v>653</v>
      </c>
      <c r="F649" s="171"/>
      <c r="G649" s="172">
        <v>6682.6</v>
      </c>
    </row>
    <row r="650" spans="1:7" ht="56.25">
      <c r="A650" s="169">
        <f t="shared" si="9"/>
        <v>635</v>
      </c>
      <c r="B650" s="170" t="s">
        <v>738</v>
      </c>
      <c r="C650" s="171" t="s">
        <v>538</v>
      </c>
      <c r="D650" s="171" t="s">
        <v>350</v>
      </c>
      <c r="E650" s="171" t="s">
        <v>653</v>
      </c>
      <c r="F650" s="171" t="s">
        <v>739</v>
      </c>
      <c r="G650" s="172">
        <v>5274.4</v>
      </c>
    </row>
    <row r="651" spans="1:7" ht="22.5">
      <c r="A651" s="169">
        <f t="shared" si="9"/>
        <v>636</v>
      </c>
      <c r="B651" s="170" t="s">
        <v>916</v>
      </c>
      <c r="C651" s="171" t="s">
        <v>538</v>
      </c>
      <c r="D651" s="171" t="s">
        <v>350</v>
      </c>
      <c r="E651" s="171" t="s">
        <v>653</v>
      </c>
      <c r="F651" s="171" t="s">
        <v>303</v>
      </c>
      <c r="G651" s="172">
        <v>5274.4</v>
      </c>
    </row>
    <row r="652" spans="1:7" ht="22.5">
      <c r="A652" s="169">
        <f t="shared" si="9"/>
        <v>637</v>
      </c>
      <c r="B652" s="170" t="s">
        <v>919</v>
      </c>
      <c r="C652" s="171" t="s">
        <v>538</v>
      </c>
      <c r="D652" s="171" t="s">
        <v>350</v>
      </c>
      <c r="E652" s="171" t="s">
        <v>653</v>
      </c>
      <c r="F652" s="171" t="s">
        <v>920</v>
      </c>
      <c r="G652" s="172">
        <v>1407.3</v>
      </c>
    </row>
    <row r="653" spans="1:7" ht="22.5">
      <c r="A653" s="169">
        <f t="shared" si="9"/>
        <v>638</v>
      </c>
      <c r="B653" s="170" t="s">
        <v>438</v>
      </c>
      <c r="C653" s="171" t="s">
        <v>538</v>
      </c>
      <c r="D653" s="171" t="s">
        <v>350</v>
      </c>
      <c r="E653" s="171" t="s">
        <v>653</v>
      </c>
      <c r="F653" s="171" t="s">
        <v>921</v>
      </c>
      <c r="G653" s="172">
        <v>1407.3</v>
      </c>
    </row>
    <row r="654" spans="1:7" ht="12.75">
      <c r="A654" s="169">
        <f t="shared" si="9"/>
        <v>639</v>
      </c>
      <c r="B654" s="170" t="s">
        <v>949</v>
      </c>
      <c r="C654" s="171" t="s">
        <v>538</v>
      </c>
      <c r="D654" s="171" t="s">
        <v>350</v>
      </c>
      <c r="E654" s="171" t="s">
        <v>653</v>
      </c>
      <c r="F654" s="171" t="s">
        <v>950</v>
      </c>
      <c r="G654" s="172">
        <v>1</v>
      </c>
    </row>
    <row r="655" spans="1:7" ht="12.75">
      <c r="A655" s="169">
        <f t="shared" si="9"/>
        <v>640</v>
      </c>
      <c r="B655" s="170" t="s">
        <v>951</v>
      </c>
      <c r="C655" s="171" t="s">
        <v>538</v>
      </c>
      <c r="D655" s="171" t="s">
        <v>350</v>
      </c>
      <c r="E655" s="171" t="s">
        <v>653</v>
      </c>
      <c r="F655" s="171" t="s">
        <v>952</v>
      </c>
      <c r="G655" s="172">
        <v>1</v>
      </c>
    </row>
    <row r="656" spans="1:7" ht="12.75">
      <c r="A656" s="169">
        <f t="shared" si="9"/>
        <v>641</v>
      </c>
      <c r="B656" s="170" t="s">
        <v>746</v>
      </c>
      <c r="C656" s="171" t="s">
        <v>538</v>
      </c>
      <c r="D656" s="171" t="s">
        <v>332</v>
      </c>
      <c r="E656" s="171"/>
      <c r="F656" s="171"/>
      <c r="G656" s="172">
        <v>73.5</v>
      </c>
    </row>
    <row r="657" spans="1:7" ht="22.5">
      <c r="A657" s="169">
        <f t="shared" si="9"/>
        <v>642</v>
      </c>
      <c r="B657" s="170" t="s">
        <v>939</v>
      </c>
      <c r="C657" s="171" t="s">
        <v>538</v>
      </c>
      <c r="D657" s="171" t="s">
        <v>332</v>
      </c>
      <c r="E657" s="171" t="s">
        <v>940</v>
      </c>
      <c r="F657" s="171"/>
      <c r="G657" s="172">
        <v>73.5</v>
      </c>
    </row>
    <row r="658" spans="1:7" ht="22.5">
      <c r="A658" s="169">
        <f t="shared" si="9"/>
        <v>643</v>
      </c>
      <c r="B658" s="170" t="s">
        <v>654</v>
      </c>
      <c r="C658" s="171" t="s">
        <v>538</v>
      </c>
      <c r="D658" s="171" t="s">
        <v>332</v>
      </c>
      <c r="E658" s="171" t="s">
        <v>655</v>
      </c>
      <c r="F658" s="171"/>
      <c r="G658" s="172">
        <v>73.5</v>
      </c>
    </row>
    <row r="659" spans="1:7" ht="45">
      <c r="A659" s="169">
        <f t="shared" si="9"/>
        <v>644</v>
      </c>
      <c r="B659" s="170" t="s">
        <v>656</v>
      </c>
      <c r="C659" s="171" t="s">
        <v>538</v>
      </c>
      <c r="D659" s="171" t="s">
        <v>332</v>
      </c>
      <c r="E659" s="171" t="s">
        <v>657</v>
      </c>
      <c r="F659" s="171"/>
      <c r="G659" s="172">
        <v>73.5</v>
      </c>
    </row>
    <row r="660" spans="1:7" ht="12.75">
      <c r="A660" s="169">
        <f t="shared" si="9"/>
        <v>645</v>
      </c>
      <c r="B660" s="170" t="s">
        <v>1021</v>
      </c>
      <c r="C660" s="171" t="s">
        <v>538</v>
      </c>
      <c r="D660" s="171" t="s">
        <v>332</v>
      </c>
      <c r="E660" s="171" t="s">
        <v>657</v>
      </c>
      <c r="F660" s="171" t="s">
        <v>62</v>
      </c>
      <c r="G660" s="172">
        <v>73.5</v>
      </c>
    </row>
    <row r="661" spans="1:7" ht="12.75">
      <c r="A661" s="169">
        <f t="shared" si="9"/>
        <v>646</v>
      </c>
      <c r="B661" s="170" t="s">
        <v>340</v>
      </c>
      <c r="C661" s="171" t="s">
        <v>538</v>
      </c>
      <c r="D661" s="171" t="s">
        <v>332</v>
      </c>
      <c r="E661" s="171" t="s">
        <v>657</v>
      </c>
      <c r="F661" s="171" t="s">
        <v>1022</v>
      </c>
      <c r="G661" s="172">
        <v>73.5</v>
      </c>
    </row>
    <row r="662" spans="1:7" ht="12.75">
      <c r="A662" s="169">
        <f t="shared" si="9"/>
        <v>647</v>
      </c>
      <c r="B662" s="170" t="s">
        <v>658</v>
      </c>
      <c r="C662" s="171" t="s">
        <v>538</v>
      </c>
      <c r="D662" s="171" t="s">
        <v>1056</v>
      </c>
      <c r="E662" s="171"/>
      <c r="F662" s="171"/>
      <c r="G662" s="172">
        <v>2111.5</v>
      </c>
    </row>
    <row r="663" spans="1:7" ht="12.75">
      <c r="A663" s="169">
        <f t="shared" si="9"/>
        <v>648</v>
      </c>
      <c r="B663" s="170" t="s">
        <v>1057</v>
      </c>
      <c r="C663" s="171" t="s">
        <v>538</v>
      </c>
      <c r="D663" s="171" t="s">
        <v>1058</v>
      </c>
      <c r="E663" s="171"/>
      <c r="F663" s="171"/>
      <c r="G663" s="172">
        <v>2111.5</v>
      </c>
    </row>
    <row r="664" spans="1:7" ht="22.5">
      <c r="A664" s="169">
        <f t="shared" si="9"/>
        <v>649</v>
      </c>
      <c r="B664" s="170" t="s">
        <v>939</v>
      </c>
      <c r="C664" s="171" t="s">
        <v>538</v>
      </c>
      <c r="D664" s="171" t="s">
        <v>1058</v>
      </c>
      <c r="E664" s="171" t="s">
        <v>940</v>
      </c>
      <c r="F664" s="171"/>
      <c r="G664" s="172">
        <v>2111.5</v>
      </c>
    </row>
    <row r="665" spans="1:7" ht="22.5">
      <c r="A665" s="169">
        <f t="shared" si="9"/>
        <v>650</v>
      </c>
      <c r="B665" s="170" t="s">
        <v>654</v>
      </c>
      <c r="C665" s="171" t="s">
        <v>538</v>
      </c>
      <c r="D665" s="171" t="s">
        <v>1058</v>
      </c>
      <c r="E665" s="171" t="s">
        <v>655</v>
      </c>
      <c r="F665" s="171"/>
      <c r="G665" s="172">
        <v>2111.5</v>
      </c>
    </row>
    <row r="666" spans="1:7" ht="45">
      <c r="A666" s="169">
        <f t="shared" si="9"/>
        <v>651</v>
      </c>
      <c r="B666" s="170" t="s">
        <v>659</v>
      </c>
      <c r="C666" s="171" t="s">
        <v>538</v>
      </c>
      <c r="D666" s="171" t="s">
        <v>1058</v>
      </c>
      <c r="E666" s="171" t="s">
        <v>660</v>
      </c>
      <c r="F666" s="171"/>
      <c r="G666" s="172">
        <v>2111.5</v>
      </c>
    </row>
    <row r="667" spans="1:7" ht="12.75">
      <c r="A667" s="169">
        <f aca="true" t="shared" si="10" ref="A667:A730">A666+1</f>
        <v>652</v>
      </c>
      <c r="B667" s="170" t="s">
        <v>1021</v>
      </c>
      <c r="C667" s="171" t="s">
        <v>538</v>
      </c>
      <c r="D667" s="171" t="s">
        <v>1058</v>
      </c>
      <c r="E667" s="171" t="s">
        <v>660</v>
      </c>
      <c r="F667" s="171" t="s">
        <v>62</v>
      </c>
      <c r="G667" s="172">
        <v>2111.5</v>
      </c>
    </row>
    <row r="668" spans="1:7" ht="12.75">
      <c r="A668" s="169">
        <f t="shared" si="10"/>
        <v>653</v>
      </c>
      <c r="B668" s="170" t="s">
        <v>340</v>
      </c>
      <c r="C668" s="171" t="s">
        <v>538</v>
      </c>
      <c r="D668" s="171" t="s">
        <v>1058</v>
      </c>
      <c r="E668" s="171" t="s">
        <v>660</v>
      </c>
      <c r="F668" s="171" t="s">
        <v>1022</v>
      </c>
      <c r="G668" s="172">
        <v>2111.5</v>
      </c>
    </row>
    <row r="669" spans="1:7" ht="12.75">
      <c r="A669" s="169">
        <f t="shared" si="10"/>
        <v>654</v>
      </c>
      <c r="B669" s="170" t="s">
        <v>757</v>
      </c>
      <c r="C669" s="171" t="s">
        <v>538</v>
      </c>
      <c r="D669" s="171" t="s">
        <v>200</v>
      </c>
      <c r="E669" s="171"/>
      <c r="F669" s="171"/>
      <c r="G669" s="172">
        <v>5220.6</v>
      </c>
    </row>
    <row r="670" spans="1:7" ht="12.75">
      <c r="A670" s="169">
        <f t="shared" si="10"/>
        <v>655</v>
      </c>
      <c r="B670" s="170" t="s">
        <v>518</v>
      </c>
      <c r="C670" s="171" t="s">
        <v>538</v>
      </c>
      <c r="D670" s="171" t="s">
        <v>519</v>
      </c>
      <c r="E670" s="171"/>
      <c r="F670" s="171"/>
      <c r="G670" s="172">
        <v>5220.6</v>
      </c>
    </row>
    <row r="671" spans="1:7" ht="22.5">
      <c r="A671" s="169">
        <f t="shared" si="10"/>
        <v>656</v>
      </c>
      <c r="B671" s="170" t="s">
        <v>939</v>
      </c>
      <c r="C671" s="171" t="s">
        <v>538</v>
      </c>
      <c r="D671" s="171" t="s">
        <v>519</v>
      </c>
      <c r="E671" s="171" t="s">
        <v>940</v>
      </c>
      <c r="F671" s="171"/>
      <c r="G671" s="172">
        <v>5220.6</v>
      </c>
    </row>
    <row r="672" spans="1:7" ht="22.5">
      <c r="A672" s="169">
        <f t="shared" si="10"/>
        <v>657</v>
      </c>
      <c r="B672" s="170" t="s">
        <v>654</v>
      </c>
      <c r="C672" s="171" t="s">
        <v>538</v>
      </c>
      <c r="D672" s="171" t="s">
        <v>519</v>
      </c>
      <c r="E672" s="171" t="s">
        <v>655</v>
      </c>
      <c r="F672" s="171"/>
      <c r="G672" s="172">
        <v>5220.6</v>
      </c>
    </row>
    <row r="673" spans="1:7" ht="56.25">
      <c r="A673" s="169">
        <f t="shared" si="10"/>
        <v>658</v>
      </c>
      <c r="B673" s="170" t="s">
        <v>516</v>
      </c>
      <c r="C673" s="171" t="s">
        <v>538</v>
      </c>
      <c r="D673" s="171" t="s">
        <v>519</v>
      </c>
      <c r="E673" s="171" t="s">
        <v>517</v>
      </c>
      <c r="F673" s="171"/>
      <c r="G673" s="172">
        <v>1260.6</v>
      </c>
    </row>
    <row r="674" spans="1:7" ht="12.75">
      <c r="A674" s="169">
        <f t="shared" si="10"/>
        <v>659</v>
      </c>
      <c r="B674" s="170" t="s">
        <v>1021</v>
      </c>
      <c r="C674" s="171" t="s">
        <v>538</v>
      </c>
      <c r="D674" s="171" t="s">
        <v>519</v>
      </c>
      <c r="E674" s="171" t="s">
        <v>517</v>
      </c>
      <c r="F674" s="171" t="s">
        <v>62</v>
      </c>
      <c r="G674" s="172">
        <v>1260.6</v>
      </c>
    </row>
    <row r="675" spans="1:7" ht="12.75">
      <c r="A675" s="169">
        <f t="shared" si="10"/>
        <v>660</v>
      </c>
      <c r="B675" s="170" t="s">
        <v>340</v>
      </c>
      <c r="C675" s="171" t="s">
        <v>538</v>
      </c>
      <c r="D675" s="171" t="s">
        <v>519</v>
      </c>
      <c r="E675" s="171" t="s">
        <v>517</v>
      </c>
      <c r="F675" s="171" t="s">
        <v>1022</v>
      </c>
      <c r="G675" s="172">
        <v>1260.6</v>
      </c>
    </row>
    <row r="676" spans="1:7" ht="45">
      <c r="A676" s="169">
        <f t="shared" si="10"/>
        <v>661</v>
      </c>
      <c r="B676" s="170" t="s">
        <v>521</v>
      </c>
      <c r="C676" s="171" t="s">
        <v>538</v>
      </c>
      <c r="D676" s="171" t="s">
        <v>519</v>
      </c>
      <c r="E676" s="171" t="s">
        <v>522</v>
      </c>
      <c r="F676" s="171"/>
      <c r="G676" s="172">
        <v>3960</v>
      </c>
    </row>
    <row r="677" spans="1:7" ht="12.75">
      <c r="A677" s="169">
        <f t="shared" si="10"/>
        <v>662</v>
      </c>
      <c r="B677" s="170" t="s">
        <v>1021</v>
      </c>
      <c r="C677" s="171" t="s">
        <v>538</v>
      </c>
      <c r="D677" s="171" t="s">
        <v>519</v>
      </c>
      <c r="E677" s="171" t="s">
        <v>522</v>
      </c>
      <c r="F677" s="171" t="s">
        <v>62</v>
      </c>
      <c r="G677" s="172">
        <v>3960</v>
      </c>
    </row>
    <row r="678" spans="1:7" ht="12.75">
      <c r="A678" s="169">
        <f t="shared" si="10"/>
        <v>663</v>
      </c>
      <c r="B678" s="170" t="s">
        <v>340</v>
      </c>
      <c r="C678" s="171" t="s">
        <v>538</v>
      </c>
      <c r="D678" s="171" t="s">
        <v>519</v>
      </c>
      <c r="E678" s="171" t="s">
        <v>522</v>
      </c>
      <c r="F678" s="171" t="s">
        <v>1022</v>
      </c>
      <c r="G678" s="172">
        <v>3960</v>
      </c>
    </row>
    <row r="679" spans="1:7" ht="12.75">
      <c r="A679" s="169">
        <f t="shared" si="10"/>
        <v>664</v>
      </c>
      <c r="B679" s="170" t="s">
        <v>1008</v>
      </c>
      <c r="C679" s="171" t="s">
        <v>538</v>
      </c>
      <c r="D679" s="171" t="s">
        <v>205</v>
      </c>
      <c r="E679" s="171"/>
      <c r="F679" s="171"/>
      <c r="G679" s="172">
        <v>758</v>
      </c>
    </row>
    <row r="680" spans="1:7" ht="12.75">
      <c r="A680" s="169">
        <f t="shared" si="10"/>
        <v>665</v>
      </c>
      <c r="B680" s="170" t="s">
        <v>883</v>
      </c>
      <c r="C680" s="171" t="s">
        <v>538</v>
      </c>
      <c r="D680" s="171" t="s">
        <v>884</v>
      </c>
      <c r="E680" s="171"/>
      <c r="F680" s="171"/>
      <c r="G680" s="172">
        <v>758</v>
      </c>
    </row>
    <row r="681" spans="1:7" ht="22.5">
      <c r="A681" s="169">
        <f t="shared" si="10"/>
        <v>666</v>
      </c>
      <c r="B681" s="170" t="s">
        <v>939</v>
      </c>
      <c r="C681" s="171" t="s">
        <v>538</v>
      </c>
      <c r="D681" s="171" t="s">
        <v>884</v>
      </c>
      <c r="E681" s="171" t="s">
        <v>940</v>
      </c>
      <c r="F681" s="171"/>
      <c r="G681" s="172">
        <v>758</v>
      </c>
    </row>
    <row r="682" spans="1:7" ht="22.5">
      <c r="A682" s="169">
        <f t="shared" si="10"/>
        <v>667</v>
      </c>
      <c r="B682" s="170" t="s">
        <v>654</v>
      </c>
      <c r="C682" s="171" t="s">
        <v>538</v>
      </c>
      <c r="D682" s="171" t="s">
        <v>884</v>
      </c>
      <c r="E682" s="171" t="s">
        <v>655</v>
      </c>
      <c r="F682" s="171"/>
      <c r="G682" s="172">
        <v>758</v>
      </c>
    </row>
    <row r="683" spans="1:7" ht="45">
      <c r="A683" s="169">
        <f t="shared" si="10"/>
        <v>668</v>
      </c>
      <c r="B683" s="170" t="s">
        <v>520</v>
      </c>
      <c r="C683" s="171" t="s">
        <v>538</v>
      </c>
      <c r="D683" s="171" t="s">
        <v>884</v>
      </c>
      <c r="E683" s="171" t="s">
        <v>661</v>
      </c>
      <c r="F683" s="171"/>
      <c r="G683" s="172">
        <v>136</v>
      </c>
    </row>
    <row r="684" spans="1:7" ht="12.75">
      <c r="A684" s="169">
        <f t="shared" si="10"/>
        <v>669</v>
      </c>
      <c r="B684" s="170" t="s">
        <v>1021</v>
      </c>
      <c r="C684" s="171" t="s">
        <v>538</v>
      </c>
      <c r="D684" s="171" t="s">
        <v>884</v>
      </c>
      <c r="E684" s="171" t="s">
        <v>661</v>
      </c>
      <c r="F684" s="171" t="s">
        <v>62</v>
      </c>
      <c r="G684" s="172">
        <v>136</v>
      </c>
    </row>
    <row r="685" spans="1:7" ht="12.75">
      <c r="A685" s="169">
        <f t="shared" si="10"/>
        <v>670</v>
      </c>
      <c r="B685" s="170" t="s">
        <v>340</v>
      </c>
      <c r="C685" s="171" t="s">
        <v>538</v>
      </c>
      <c r="D685" s="171" t="s">
        <v>884</v>
      </c>
      <c r="E685" s="171" t="s">
        <v>661</v>
      </c>
      <c r="F685" s="171" t="s">
        <v>1022</v>
      </c>
      <c r="G685" s="172">
        <v>136</v>
      </c>
    </row>
    <row r="686" spans="1:7" ht="33.75">
      <c r="A686" s="169">
        <f t="shared" si="10"/>
        <v>671</v>
      </c>
      <c r="B686" s="170" t="s">
        <v>596</v>
      </c>
      <c r="C686" s="171" t="s">
        <v>538</v>
      </c>
      <c r="D686" s="171" t="s">
        <v>884</v>
      </c>
      <c r="E686" s="171" t="s">
        <v>597</v>
      </c>
      <c r="F686" s="171"/>
      <c r="G686" s="172">
        <v>622</v>
      </c>
    </row>
    <row r="687" spans="1:7" ht="12.75">
      <c r="A687" s="169">
        <f t="shared" si="10"/>
        <v>672</v>
      </c>
      <c r="B687" s="170" t="s">
        <v>1021</v>
      </c>
      <c r="C687" s="171" t="s">
        <v>538</v>
      </c>
      <c r="D687" s="171" t="s">
        <v>884</v>
      </c>
      <c r="E687" s="171" t="s">
        <v>597</v>
      </c>
      <c r="F687" s="171" t="s">
        <v>62</v>
      </c>
      <c r="G687" s="172">
        <v>622</v>
      </c>
    </row>
    <row r="688" spans="1:7" ht="12.75">
      <c r="A688" s="169">
        <f t="shared" si="10"/>
        <v>673</v>
      </c>
      <c r="B688" s="170" t="s">
        <v>340</v>
      </c>
      <c r="C688" s="171" t="s">
        <v>538</v>
      </c>
      <c r="D688" s="171" t="s">
        <v>884</v>
      </c>
      <c r="E688" s="171" t="s">
        <v>597</v>
      </c>
      <c r="F688" s="171" t="s">
        <v>1022</v>
      </c>
      <c r="G688" s="172">
        <v>622</v>
      </c>
    </row>
    <row r="689" spans="1:7" ht="12.75">
      <c r="A689" s="169">
        <f t="shared" si="10"/>
        <v>674</v>
      </c>
      <c r="B689" s="170" t="s">
        <v>219</v>
      </c>
      <c r="C689" s="171" t="s">
        <v>538</v>
      </c>
      <c r="D689" s="171" t="s">
        <v>220</v>
      </c>
      <c r="E689" s="171"/>
      <c r="F689" s="171"/>
      <c r="G689" s="172">
        <v>960</v>
      </c>
    </row>
    <row r="690" spans="1:7" ht="12.75">
      <c r="A690" s="169">
        <f t="shared" si="10"/>
        <v>675</v>
      </c>
      <c r="B690" s="170" t="s">
        <v>221</v>
      </c>
      <c r="C690" s="171" t="s">
        <v>538</v>
      </c>
      <c r="D690" s="171" t="s">
        <v>222</v>
      </c>
      <c r="E690" s="171"/>
      <c r="F690" s="171"/>
      <c r="G690" s="172">
        <v>960</v>
      </c>
    </row>
    <row r="691" spans="1:7" ht="22.5">
      <c r="A691" s="169">
        <f t="shared" si="10"/>
        <v>676</v>
      </c>
      <c r="B691" s="170" t="s">
        <v>939</v>
      </c>
      <c r="C691" s="171" t="s">
        <v>538</v>
      </c>
      <c r="D691" s="171" t="s">
        <v>222</v>
      </c>
      <c r="E691" s="171" t="s">
        <v>940</v>
      </c>
      <c r="F691" s="171"/>
      <c r="G691" s="172">
        <v>960</v>
      </c>
    </row>
    <row r="692" spans="1:7" ht="22.5">
      <c r="A692" s="169">
        <f t="shared" si="10"/>
        <v>677</v>
      </c>
      <c r="B692" s="170" t="s">
        <v>654</v>
      </c>
      <c r="C692" s="171" t="s">
        <v>538</v>
      </c>
      <c r="D692" s="171" t="s">
        <v>222</v>
      </c>
      <c r="E692" s="171" t="s">
        <v>655</v>
      </c>
      <c r="F692" s="171"/>
      <c r="G692" s="172">
        <v>960</v>
      </c>
    </row>
    <row r="693" spans="1:7" ht="90">
      <c r="A693" s="169">
        <f t="shared" si="10"/>
        <v>678</v>
      </c>
      <c r="B693" s="174" t="s">
        <v>514</v>
      </c>
      <c r="C693" s="171" t="s">
        <v>538</v>
      </c>
      <c r="D693" s="171" t="s">
        <v>222</v>
      </c>
      <c r="E693" s="171" t="s">
        <v>515</v>
      </c>
      <c r="F693" s="171"/>
      <c r="G693" s="172">
        <v>960</v>
      </c>
    </row>
    <row r="694" spans="1:7" ht="12.75">
      <c r="A694" s="169">
        <f t="shared" si="10"/>
        <v>679</v>
      </c>
      <c r="B694" s="170" t="s">
        <v>1021</v>
      </c>
      <c r="C694" s="171" t="s">
        <v>538</v>
      </c>
      <c r="D694" s="171" t="s">
        <v>222</v>
      </c>
      <c r="E694" s="171" t="s">
        <v>515</v>
      </c>
      <c r="F694" s="171" t="s">
        <v>62</v>
      </c>
      <c r="G694" s="172">
        <v>960</v>
      </c>
    </row>
    <row r="695" spans="1:7" ht="12.75">
      <c r="A695" s="169">
        <f t="shared" si="10"/>
        <v>680</v>
      </c>
      <c r="B695" s="170" t="s">
        <v>340</v>
      </c>
      <c r="C695" s="171" t="s">
        <v>538</v>
      </c>
      <c r="D695" s="171" t="s">
        <v>222</v>
      </c>
      <c r="E695" s="171" t="s">
        <v>515</v>
      </c>
      <c r="F695" s="171" t="s">
        <v>1022</v>
      </c>
      <c r="G695" s="172">
        <v>960</v>
      </c>
    </row>
    <row r="696" spans="1:7" ht="22.5">
      <c r="A696" s="169">
        <f t="shared" si="10"/>
        <v>681</v>
      </c>
      <c r="B696" s="170" t="s">
        <v>358</v>
      </c>
      <c r="C696" s="171" t="s">
        <v>538</v>
      </c>
      <c r="D696" s="171" t="s">
        <v>879</v>
      </c>
      <c r="E696" s="171"/>
      <c r="F696" s="171"/>
      <c r="G696" s="172">
        <v>83.6</v>
      </c>
    </row>
    <row r="697" spans="1:7" ht="22.5">
      <c r="A697" s="169">
        <f t="shared" si="10"/>
        <v>682</v>
      </c>
      <c r="B697" s="170" t="s">
        <v>880</v>
      </c>
      <c r="C697" s="171" t="s">
        <v>538</v>
      </c>
      <c r="D697" s="171" t="s">
        <v>881</v>
      </c>
      <c r="E697" s="171"/>
      <c r="F697" s="171"/>
      <c r="G697" s="172">
        <v>83.6</v>
      </c>
    </row>
    <row r="698" spans="1:7" ht="22.5">
      <c r="A698" s="169">
        <f t="shared" si="10"/>
        <v>683</v>
      </c>
      <c r="B698" s="170" t="s">
        <v>648</v>
      </c>
      <c r="C698" s="171" t="s">
        <v>538</v>
      </c>
      <c r="D698" s="171" t="s">
        <v>881</v>
      </c>
      <c r="E698" s="171" t="s">
        <v>649</v>
      </c>
      <c r="F698" s="171"/>
      <c r="G698" s="172">
        <v>83.6</v>
      </c>
    </row>
    <row r="699" spans="1:7" ht="12.75">
      <c r="A699" s="169">
        <f t="shared" si="10"/>
        <v>684</v>
      </c>
      <c r="B699" s="170" t="s">
        <v>662</v>
      </c>
      <c r="C699" s="171" t="s">
        <v>538</v>
      </c>
      <c r="D699" s="171" t="s">
        <v>881</v>
      </c>
      <c r="E699" s="171" t="s">
        <v>663</v>
      </c>
      <c r="F699" s="171"/>
      <c r="G699" s="172">
        <v>83.6</v>
      </c>
    </row>
    <row r="700" spans="1:7" ht="45">
      <c r="A700" s="169">
        <f t="shared" si="10"/>
        <v>685</v>
      </c>
      <c r="B700" s="170" t="s">
        <v>664</v>
      </c>
      <c r="C700" s="171" t="s">
        <v>538</v>
      </c>
      <c r="D700" s="171" t="s">
        <v>881</v>
      </c>
      <c r="E700" s="171" t="s">
        <v>665</v>
      </c>
      <c r="F700" s="171"/>
      <c r="G700" s="172">
        <v>83.6</v>
      </c>
    </row>
    <row r="701" spans="1:7" ht="22.5">
      <c r="A701" s="169">
        <f t="shared" si="10"/>
        <v>686</v>
      </c>
      <c r="B701" s="170" t="s">
        <v>666</v>
      </c>
      <c r="C701" s="171" t="s">
        <v>538</v>
      </c>
      <c r="D701" s="171" t="s">
        <v>881</v>
      </c>
      <c r="E701" s="171" t="s">
        <v>665</v>
      </c>
      <c r="F701" s="171" t="s">
        <v>667</v>
      </c>
      <c r="G701" s="172">
        <v>83.6</v>
      </c>
    </row>
    <row r="702" spans="1:7" ht="12.75">
      <c r="A702" s="169">
        <f t="shared" si="10"/>
        <v>687</v>
      </c>
      <c r="B702" s="170" t="s">
        <v>668</v>
      </c>
      <c r="C702" s="171" t="s">
        <v>538</v>
      </c>
      <c r="D702" s="171" t="s">
        <v>881</v>
      </c>
      <c r="E702" s="171" t="s">
        <v>665</v>
      </c>
      <c r="F702" s="171" t="s">
        <v>669</v>
      </c>
      <c r="G702" s="172">
        <v>83.6</v>
      </c>
    </row>
    <row r="703" spans="1:7" ht="33.75">
      <c r="A703" s="169">
        <f t="shared" si="10"/>
        <v>688</v>
      </c>
      <c r="B703" s="170" t="s">
        <v>670</v>
      </c>
      <c r="C703" s="171" t="s">
        <v>538</v>
      </c>
      <c r="D703" s="171" t="s">
        <v>882</v>
      </c>
      <c r="E703" s="171"/>
      <c r="F703" s="171"/>
      <c r="G703" s="172">
        <v>99123</v>
      </c>
    </row>
    <row r="704" spans="1:7" ht="33.75">
      <c r="A704" s="169">
        <f t="shared" si="10"/>
        <v>689</v>
      </c>
      <c r="B704" s="170" t="s">
        <v>49</v>
      </c>
      <c r="C704" s="171" t="s">
        <v>538</v>
      </c>
      <c r="D704" s="171" t="s">
        <v>50</v>
      </c>
      <c r="E704" s="171"/>
      <c r="F704" s="171"/>
      <c r="G704" s="172">
        <v>55727.3</v>
      </c>
    </row>
    <row r="705" spans="1:7" ht="22.5">
      <c r="A705" s="169">
        <f t="shared" si="10"/>
        <v>690</v>
      </c>
      <c r="B705" s="170" t="s">
        <v>648</v>
      </c>
      <c r="C705" s="171" t="s">
        <v>538</v>
      </c>
      <c r="D705" s="171" t="s">
        <v>50</v>
      </c>
      <c r="E705" s="171" t="s">
        <v>649</v>
      </c>
      <c r="F705" s="171"/>
      <c r="G705" s="172">
        <v>55727.3</v>
      </c>
    </row>
    <row r="706" spans="1:7" ht="45">
      <c r="A706" s="169">
        <f t="shared" si="10"/>
        <v>691</v>
      </c>
      <c r="B706" s="170" t="s">
        <v>671</v>
      </c>
      <c r="C706" s="171" t="s">
        <v>538</v>
      </c>
      <c r="D706" s="171" t="s">
        <v>50</v>
      </c>
      <c r="E706" s="171" t="s">
        <v>672</v>
      </c>
      <c r="F706" s="171"/>
      <c r="G706" s="172">
        <v>55727.3</v>
      </c>
    </row>
    <row r="707" spans="1:7" ht="78.75">
      <c r="A707" s="169">
        <f t="shared" si="10"/>
        <v>692</v>
      </c>
      <c r="B707" s="174" t="s">
        <v>673</v>
      </c>
      <c r="C707" s="171" t="s">
        <v>538</v>
      </c>
      <c r="D707" s="171" t="s">
        <v>50</v>
      </c>
      <c r="E707" s="171" t="s">
        <v>674</v>
      </c>
      <c r="F707" s="171"/>
      <c r="G707" s="172">
        <v>10091.3</v>
      </c>
    </row>
    <row r="708" spans="1:7" ht="12.75">
      <c r="A708" s="169">
        <f t="shared" si="10"/>
        <v>693</v>
      </c>
      <c r="B708" s="170" t="s">
        <v>1021</v>
      </c>
      <c r="C708" s="171" t="s">
        <v>538</v>
      </c>
      <c r="D708" s="171" t="s">
        <v>50</v>
      </c>
      <c r="E708" s="171" t="s">
        <v>674</v>
      </c>
      <c r="F708" s="171" t="s">
        <v>62</v>
      </c>
      <c r="G708" s="172">
        <v>10091.3</v>
      </c>
    </row>
    <row r="709" spans="1:7" ht="12.75">
      <c r="A709" s="169">
        <f t="shared" si="10"/>
        <v>694</v>
      </c>
      <c r="B709" s="170" t="s">
        <v>542</v>
      </c>
      <c r="C709" s="171" t="s">
        <v>538</v>
      </c>
      <c r="D709" s="171" t="s">
        <v>50</v>
      </c>
      <c r="E709" s="171" t="s">
        <v>674</v>
      </c>
      <c r="F709" s="171" t="s">
        <v>675</v>
      </c>
      <c r="G709" s="172">
        <v>10091.3</v>
      </c>
    </row>
    <row r="710" spans="1:7" ht="90">
      <c r="A710" s="169">
        <f t="shared" si="10"/>
        <v>695</v>
      </c>
      <c r="B710" s="174" t="s">
        <v>676</v>
      </c>
      <c r="C710" s="171" t="s">
        <v>538</v>
      </c>
      <c r="D710" s="171" t="s">
        <v>50</v>
      </c>
      <c r="E710" s="171" t="s">
        <v>677</v>
      </c>
      <c r="F710" s="171"/>
      <c r="G710" s="172">
        <v>45636</v>
      </c>
    </row>
    <row r="711" spans="1:7" ht="12.75">
      <c r="A711" s="169">
        <f t="shared" si="10"/>
        <v>696</v>
      </c>
      <c r="B711" s="170" t="s">
        <v>1021</v>
      </c>
      <c r="C711" s="171" t="s">
        <v>538</v>
      </c>
      <c r="D711" s="171" t="s">
        <v>50</v>
      </c>
      <c r="E711" s="171" t="s">
        <v>677</v>
      </c>
      <c r="F711" s="171" t="s">
        <v>62</v>
      </c>
      <c r="G711" s="172">
        <v>45636</v>
      </c>
    </row>
    <row r="712" spans="1:7" ht="12.75">
      <c r="A712" s="169">
        <f t="shared" si="10"/>
        <v>697</v>
      </c>
      <c r="B712" s="170" t="s">
        <v>542</v>
      </c>
      <c r="C712" s="171" t="s">
        <v>538</v>
      </c>
      <c r="D712" s="171" t="s">
        <v>50</v>
      </c>
      <c r="E712" s="171" t="s">
        <v>677</v>
      </c>
      <c r="F712" s="171" t="s">
        <v>675</v>
      </c>
      <c r="G712" s="172">
        <v>45636</v>
      </c>
    </row>
    <row r="713" spans="1:7" ht="12.75">
      <c r="A713" s="169">
        <f t="shared" si="10"/>
        <v>698</v>
      </c>
      <c r="B713" s="170" t="s">
        <v>51</v>
      </c>
      <c r="C713" s="171" t="s">
        <v>538</v>
      </c>
      <c r="D713" s="171" t="s">
        <v>52</v>
      </c>
      <c r="E713" s="171"/>
      <c r="F713" s="171"/>
      <c r="G713" s="172">
        <v>43395.7</v>
      </c>
    </row>
    <row r="714" spans="1:7" ht="22.5">
      <c r="A714" s="169">
        <f t="shared" si="10"/>
        <v>699</v>
      </c>
      <c r="B714" s="170" t="s">
        <v>648</v>
      </c>
      <c r="C714" s="171" t="s">
        <v>538</v>
      </c>
      <c r="D714" s="171" t="s">
        <v>52</v>
      </c>
      <c r="E714" s="171" t="s">
        <v>649</v>
      </c>
      <c r="F714" s="171"/>
      <c r="G714" s="172">
        <v>41999.1</v>
      </c>
    </row>
    <row r="715" spans="1:7" ht="45">
      <c r="A715" s="169">
        <f t="shared" si="10"/>
        <v>700</v>
      </c>
      <c r="B715" s="170" t="s">
        <v>671</v>
      </c>
      <c r="C715" s="171" t="s">
        <v>538</v>
      </c>
      <c r="D715" s="171" t="s">
        <v>52</v>
      </c>
      <c r="E715" s="171" t="s">
        <v>672</v>
      </c>
      <c r="F715" s="171"/>
      <c r="G715" s="172">
        <v>41999.1</v>
      </c>
    </row>
    <row r="716" spans="1:7" ht="78.75">
      <c r="A716" s="169">
        <f t="shared" si="10"/>
        <v>701</v>
      </c>
      <c r="B716" s="174" t="s">
        <v>678</v>
      </c>
      <c r="C716" s="171" t="s">
        <v>538</v>
      </c>
      <c r="D716" s="171" t="s">
        <v>52</v>
      </c>
      <c r="E716" s="171" t="s">
        <v>679</v>
      </c>
      <c r="F716" s="171"/>
      <c r="G716" s="172">
        <v>41999.1</v>
      </c>
    </row>
    <row r="717" spans="1:7" ht="12.75">
      <c r="A717" s="169">
        <f t="shared" si="10"/>
        <v>702</v>
      </c>
      <c r="B717" s="170" t="s">
        <v>1021</v>
      </c>
      <c r="C717" s="171" t="s">
        <v>538</v>
      </c>
      <c r="D717" s="171" t="s">
        <v>52</v>
      </c>
      <c r="E717" s="171" t="s">
        <v>679</v>
      </c>
      <c r="F717" s="171" t="s">
        <v>62</v>
      </c>
      <c r="G717" s="172">
        <v>41999.1</v>
      </c>
    </row>
    <row r="718" spans="1:7" ht="12.75">
      <c r="A718" s="169">
        <f t="shared" si="10"/>
        <v>703</v>
      </c>
      <c r="B718" s="170" t="s">
        <v>542</v>
      </c>
      <c r="C718" s="171" t="s">
        <v>538</v>
      </c>
      <c r="D718" s="171" t="s">
        <v>52</v>
      </c>
      <c r="E718" s="171" t="s">
        <v>679</v>
      </c>
      <c r="F718" s="171" t="s">
        <v>675</v>
      </c>
      <c r="G718" s="172">
        <v>41999.1</v>
      </c>
    </row>
    <row r="719" spans="1:7" ht="22.5">
      <c r="A719" s="169">
        <f t="shared" si="10"/>
        <v>704</v>
      </c>
      <c r="B719" s="170" t="s">
        <v>939</v>
      </c>
      <c r="C719" s="171" t="s">
        <v>538</v>
      </c>
      <c r="D719" s="171" t="s">
        <v>52</v>
      </c>
      <c r="E719" s="171" t="s">
        <v>940</v>
      </c>
      <c r="F719" s="171"/>
      <c r="G719" s="172">
        <v>1396.6</v>
      </c>
    </row>
    <row r="720" spans="1:7" ht="22.5">
      <c r="A720" s="169">
        <f t="shared" si="10"/>
        <v>705</v>
      </c>
      <c r="B720" s="170" t="s">
        <v>654</v>
      </c>
      <c r="C720" s="171" t="s">
        <v>538</v>
      </c>
      <c r="D720" s="171" t="s">
        <v>52</v>
      </c>
      <c r="E720" s="171" t="s">
        <v>655</v>
      </c>
      <c r="F720" s="171"/>
      <c r="G720" s="172">
        <v>1396.6</v>
      </c>
    </row>
    <row r="721" spans="1:7" ht="67.5">
      <c r="A721" s="169">
        <f t="shared" si="10"/>
        <v>706</v>
      </c>
      <c r="B721" s="170" t="s">
        <v>510</v>
      </c>
      <c r="C721" s="171" t="s">
        <v>538</v>
      </c>
      <c r="D721" s="171" t="s">
        <v>52</v>
      </c>
      <c r="E721" s="171" t="s">
        <v>511</v>
      </c>
      <c r="F721" s="171"/>
      <c r="G721" s="172">
        <v>1336.1</v>
      </c>
    </row>
    <row r="722" spans="1:7" ht="12.75">
      <c r="A722" s="169">
        <f t="shared" si="10"/>
        <v>707</v>
      </c>
      <c r="B722" s="170" t="s">
        <v>1021</v>
      </c>
      <c r="C722" s="171" t="s">
        <v>538</v>
      </c>
      <c r="D722" s="171" t="s">
        <v>52</v>
      </c>
      <c r="E722" s="171" t="s">
        <v>511</v>
      </c>
      <c r="F722" s="171" t="s">
        <v>62</v>
      </c>
      <c r="G722" s="172">
        <v>1336.1</v>
      </c>
    </row>
    <row r="723" spans="1:7" ht="12.75">
      <c r="A723" s="169">
        <f t="shared" si="10"/>
        <v>708</v>
      </c>
      <c r="B723" s="170" t="s">
        <v>340</v>
      </c>
      <c r="C723" s="171" t="s">
        <v>538</v>
      </c>
      <c r="D723" s="171" t="s">
        <v>52</v>
      </c>
      <c r="E723" s="171" t="s">
        <v>511</v>
      </c>
      <c r="F723" s="171" t="s">
        <v>1022</v>
      </c>
      <c r="G723" s="172">
        <v>1336.1</v>
      </c>
    </row>
    <row r="724" spans="1:7" ht="45">
      <c r="A724" s="169">
        <f t="shared" si="10"/>
        <v>709</v>
      </c>
      <c r="B724" s="170" t="s">
        <v>512</v>
      </c>
      <c r="C724" s="171" t="s">
        <v>538</v>
      </c>
      <c r="D724" s="171" t="s">
        <v>52</v>
      </c>
      <c r="E724" s="171" t="s">
        <v>513</v>
      </c>
      <c r="F724" s="171"/>
      <c r="G724" s="172">
        <v>60.5</v>
      </c>
    </row>
    <row r="725" spans="1:7" ht="12.75">
      <c r="A725" s="169">
        <f t="shared" si="10"/>
        <v>710</v>
      </c>
      <c r="B725" s="170" t="s">
        <v>1021</v>
      </c>
      <c r="C725" s="171" t="s">
        <v>538</v>
      </c>
      <c r="D725" s="171" t="s">
        <v>52</v>
      </c>
      <c r="E725" s="171" t="s">
        <v>513</v>
      </c>
      <c r="F725" s="171" t="s">
        <v>62</v>
      </c>
      <c r="G725" s="172">
        <v>60.5</v>
      </c>
    </row>
    <row r="726" spans="1:7" ht="12.75">
      <c r="A726" s="169">
        <f t="shared" si="10"/>
        <v>711</v>
      </c>
      <c r="B726" s="170" t="s">
        <v>340</v>
      </c>
      <c r="C726" s="171" t="s">
        <v>538</v>
      </c>
      <c r="D726" s="171" t="s">
        <v>52</v>
      </c>
      <c r="E726" s="171" t="s">
        <v>513</v>
      </c>
      <c r="F726" s="171" t="s">
        <v>1022</v>
      </c>
      <c r="G726" s="172">
        <v>60.5</v>
      </c>
    </row>
    <row r="727" spans="1:7" ht="21.75">
      <c r="A727" s="173">
        <f t="shared" si="10"/>
        <v>712</v>
      </c>
      <c r="B727" s="167" t="s">
        <v>228</v>
      </c>
      <c r="C727" s="166" t="s">
        <v>160</v>
      </c>
      <c r="D727" s="166"/>
      <c r="E727" s="166"/>
      <c r="F727" s="166"/>
      <c r="G727" s="168">
        <f>97067.9-100-13.4-517.8-245.7-1.6+0.1</f>
        <v>96189.5</v>
      </c>
    </row>
    <row r="728" spans="1:7" ht="12.75">
      <c r="A728" s="169">
        <f t="shared" si="10"/>
        <v>713</v>
      </c>
      <c r="B728" s="170" t="s">
        <v>87</v>
      </c>
      <c r="C728" s="171" t="s">
        <v>160</v>
      </c>
      <c r="D728" s="171" t="s">
        <v>233</v>
      </c>
      <c r="E728" s="171"/>
      <c r="F728" s="171"/>
      <c r="G728" s="172">
        <f>97067.9-100-13.4-517.8-245.7-1.6</f>
        <v>96189.4</v>
      </c>
    </row>
    <row r="729" spans="1:7" ht="12.75">
      <c r="A729" s="169">
        <f t="shared" si="10"/>
        <v>714</v>
      </c>
      <c r="B729" s="170" t="s">
        <v>234</v>
      </c>
      <c r="C729" s="171" t="s">
        <v>160</v>
      </c>
      <c r="D729" s="171" t="s">
        <v>235</v>
      </c>
      <c r="E729" s="171"/>
      <c r="F729" s="171"/>
      <c r="G729" s="172">
        <v>763.9</v>
      </c>
    </row>
    <row r="730" spans="1:7" ht="22.5">
      <c r="A730" s="169">
        <f t="shared" si="10"/>
        <v>715</v>
      </c>
      <c r="B730" s="170" t="s">
        <v>680</v>
      </c>
      <c r="C730" s="171" t="s">
        <v>160</v>
      </c>
      <c r="D730" s="171" t="s">
        <v>235</v>
      </c>
      <c r="E730" s="171" t="s">
        <v>681</v>
      </c>
      <c r="F730" s="171"/>
      <c r="G730" s="172">
        <v>763.9</v>
      </c>
    </row>
    <row r="731" spans="1:7" ht="33.75">
      <c r="A731" s="169">
        <f aca="true" t="shared" si="11" ref="A731:A794">A730+1</f>
        <v>716</v>
      </c>
      <c r="B731" s="170" t="s">
        <v>682</v>
      </c>
      <c r="C731" s="171" t="s">
        <v>160</v>
      </c>
      <c r="D731" s="171" t="s">
        <v>235</v>
      </c>
      <c r="E731" s="171" t="s">
        <v>683</v>
      </c>
      <c r="F731" s="171"/>
      <c r="G731" s="172">
        <v>763.9</v>
      </c>
    </row>
    <row r="732" spans="1:7" ht="67.5">
      <c r="A732" s="169">
        <f t="shared" si="11"/>
        <v>717</v>
      </c>
      <c r="B732" s="170" t="s">
        <v>684</v>
      </c>
      <c r="C732" s="171" t="s">
        <v>160</v>
      </c>
      <c r="D732" s="171" t="s">
        <v>235</v>
      </c>
      <c r="E732" s="171" t="s">
        <v>685</v>
      </c>
      <c r="F732" s="171"/>
      <c r="G732" s="172">
        <v>763.9</v>
      </c>
    </row>
    <row r="733" spans="1:7" ht="12.75">
      <c r="A733" s="169">
        <f t="shared" si="11"/>
        <v>718</v>
      </c>
      <c r="B733" s="170" t="s">
        <v>33</v>
      </c>
      <c r="C733" s="171" t="s">
        <v>160</v>
      </c>
      <c r="D733" s="171" t="s">
        <v>235</v>
      </c>
      <c r="E733" s="171" t="s">
        <v>685</v>
      </c>
      <c r="F733" s="171" t="s">
        <v>34</v>
      </c>
      <c r="G733" s="172">
        <v>763.9</v>
      </c>
    </row>
    <row r="734" spans="1:7" ht="22.5">
      <c r="A734" s="169">
        <f t="shared" si="11"/>
        <v>719</v>
      </c>
      <c r="B734" s="170" t="s">
        <v>686</v>
      </c>
      <c r="C734" s="171" t="s">
        <v>160</v>
      </c>
      <c r="D734" s="171" t="s">
        <v>235</v>
      </c>
      <c r="E734" s="171" t="s">
        <v>685</v>
      </c>
      <c r="F734" s="171" t="s">
        <v>687</v>
      </c>
      <c r="G734" s="172">
        <v>763.9</v>
      </c>
    </row>
    <row r="735" spans="1:7" ht="12.75">
      <c r="A735" s="169">
        <f t="shared" si="11"/>
        <v>720</v>
      </c>
      <c r="B735" s="170" t="s">
        <v>236</v>
      </c>
      <c r="C735" s="171" t="s">
        <v>160</v>
      </c>
      <c r="D735" s="171" t="s">
        <v>237</v>
      </c>
      <c r="E735" s="171"/>
      <c r="F735" s="171"/>
      <c r="G735" s="172">
        <v>5374.4</v>
      </c>
    </row>
    <row r="736" spans="1:7" ht="22.5">
      <c r="A736" s="169">
        <f t="shared" si="11"/>
        <v>721</v>
      </c>
      <c r="B736" s="170" t="s">
        <v>680</v>
      </c>
      <c r="C736" s="171" t="s">
        <v>160</v>
      </c>
      <c r="D736" s="171" t="s">
        <v>237</v>
      </c>
      <c r="E736" s="171" t="s">
        <v>681</v>
      </c>
      <c r="F736" s="171"/>
      <c r="G736" s="172">
        <v>5374.4</v>
      </c>
    </row>
    <row r="737" spans="1:7" ht="22.5">
      <c r="A737" s="169">
        <f t="shared" si="11"/>
        <v>722</v>
      </c>
      <c r="B737" s="170" t="s">
        <v>688</v>
      </c>
      <c r="C737" s="171" t="s">
        <v>160</v>
      </c>
      <c r="D737" s="171" t="s">
        <v>237</v>
      </c>
      <c r="E737" s="171" t="s">
        <v>689</v>
      </c>
      <c r="F737" s="171"/>
      <c r="G737" s="172">
        <v>5374.4</v>
      </c>
    </row>
    <row r="738" spans="1:7" ht="90">
      <c r="A738" s="169">
        <f t="shared" si="11"/>
        <v>723</v>
      </c>
      <c r="B738" s="174" t="s">
        <v>690</v>
      </c>
      <c r="C738" s="171" t="s">
        <v>160</v>
      </c>
      <c r="D738" s="171" t="s">
        <v>237</v>
      </c>
      <c r="E738" s="171" t="s">
        <v>691</v>
      </c>
      <c r="F738" s="171"/>
      <c r="G738" s="172">
        <v>5374.4</v>
      </c>
    </row>
    <row r="739" spans="1:7" ht="22.5">
      <c r="A739" s="169">
        <f t="shared" si="11"/>
        <v>724</v>
      </c>
      <c r="B739" s="170" t="s">
        <v>915</v>
      </c>
      <c r="C739" s="171" t="s">
        <v>160</v>
      </c>
      <c r="D739" s="171" t="s">
        <v>237</v>
      </c>
      <c r="E739" s="171" t="s">
        <v>691</v>
      </c>
      <c r="F739" s="171" t="s">
        <v>812</v>
      </c>
      <c r="G739" s="172">
        <v>5374.4</v>
      </c>
    </row>
    <row r="740" spans="1:7" ht="12.75">
      <c r="A740" s="169">
        <f t="shared" si="11"/>
        <v>725</v>
      </c>
      <c r="B740" s="170" t="s">
        <v>813</v>
      </c>
      <c r="C740" s="171" t="s">
        <v>160</v>
      </c>
      <c r="D740" s="171" t="s">
        <v>237</v>
      </c>
      <c r="E740" s="171" t="s">
        <v>691</v>
      </c>
      <c r="F740" s="171" t="s">
        <v>814</v>
      </c>
      <c r="G740" s="172">
        <v>5374.4</v>
      </c>
    </row>
    <row r="741" spans="1:7" ht="12.75">
      <c r="A741" s="169">
        <f t="shared" si="11"/>
        <v>726</v>
      </c>
      <c r="B741" s="170" t="s">
        <v>238</v>
      </c>
      <c r="C741" s="171" t="s">
        <v>160</v>
      </c>
      <c r="D741" s="171" t="s">
        <v>239</v>
      </c>
      <c r="E741" s="171"/>
      <c r="F741" s="171"/>
      <c r="G741" s="172">
        <f>84151.5-100-13.4-517.8-245.7-1.6</f>
        <v>83273</v>
      </c>
    </row>
    <row r="742" spans="1:7" ht="22.5">
      <c r="A742" s="169">
        <f t="shared" si="11"/>
        <v>727</v>
      </c>
      <c r="B742" s="170" t="s">
        <v>680</v>
      </c>
      <c r="C742" s="171" t="s">
        <v>160</v>
      </c>
      <c r="D742" s="171" t="s">
        <v>239</v>
      </c>
      <c r="E742" s="171" t="s">
        <v>681</v>
      </c>
      <c r="F742" s="171"/>
      <c r="G742" s="172">
        <f>84151.5-100-13.4-517.8-1.6</f>
        <v>83518.7</v>
      </c>
    </row>
    <row r="743" spans="1:7" ht="33.75">
      <c r="A743" s="169">
        <f t="shared" si="11"/>
        <v>728</v>
      </c>
      <c r="B743" s="170" t="s">
        <v>682</v>
      </c>
      <c r="C743" s="171" t="s">
        <v>160</v>
      </c>
      <c r="D743" s="171" t="s">
        <v>239</v>
      </c>
      <c r="E743" s="171" t="s">
        <v>683</v>
      </c>
      <c r="F743" s="171"/>
      <c r="G743" s="172">
        <f>11598.1-100</f>
        <v>11498.1</v>
      </c>
    </row>
    <row r="744" spans="1:7" ht="135">
      <c r="A744" s="169">
        <f t="shared" si="11"/>
        <v>729</v>
      </c>
      <c r="B744" s="174" t="s">
        <v>692</v>
      </c>
      <c r="C744" s="171" t="s">
        <v>160</v>
      </c>
      <c r="D744" s="171" t="s">
        <v>239</v>
      </c>
      <c r="E744" s="171" t="s">
        <v>693</v>
      </c>
      <c r="F744" s="171"/>
      <c r="G744" s="172">
        <v>848.5</v>
      </c>
    </row>
    <row r="745" spans="1:7" ht="22.5">
      <c r="A745" s="169">
        <f t="shared" si="11"/>
        <v>730</v>
      </c>
      <c r="B745" s="170" t="s">
        <v>919</v>
      </c>
      <c r="C745" s="171" t="s">
        <v>160</v>
      </c>
      <c r="D745" s="171" t="s">
        <v>239</v>
      </c>
      <c r="E745" s="171" t="s">
        <v>693</v>
      </c>
      <c r="F745" s="171" t="s">
        <v>920</v>
      </c>
      <c r="G745" s="172">
        <v>14.5</v>
      </c>
    </row>
    <row r="746" spans="1:7" ht="22.5">
      <c r="A746" s="169">
        <f t="shared" si="11"/>
        <v>731</v>
      </c>
      <c r="B746" s="170" t="s">
        <v>438</v>
      </c>
      <c r="C746" s="171" t="s">
        <v>160</v>
      </c>
      <c r="D746" s="171" t="s">
        <v>239</v>
      </c>
      <c r="E746" s="171" t="s">
        <v>693</v>
      </c>
      <c r="F746" s="171" t="s">
        <v>921</v>
      </c>
      <c r="G746" s="172">
        <v>14.5</v>
      </c>
    </row>
    <row r="747" spans="1:7" ht="12.75">
      <c r="A747" s="169">
        <f t="shared" si="11"/>
        <v>732</v>
      </c>
      <c r="B747" s="170" t="s">
        <v>33</v>
      </c>
      <c r="C747" s="171" t="s">
        <v>160</v>
      </c>
      <c r="D747" s="171" t="s">
        <v>239</v>
      </c>
      <c r="E747" s="171" t="s">
        <v>693</v>
      </c>
      <c r="F747" s="171" t="s">
        <v>34</v>
      </c>
      <c r="G747" s="172">
        <v>834</v>
      </c>
    </row>
    <row r="748" spans="1:7" ht="22.5">
      <c r="A748" s="169">
        <f t="shared" si="11"/>
        <v>733</v>
      </c>
      <c r="B748" s="170" t="s">
        <v>35</v>
      </c>
      <c r="C748" s="171" t="s">
        <v>160</v>
      </c>
      <c r="D748" s="171" t="s">
        <v>239</v>
      </c>
      <c r="E748" s="171" t="s">
        <v>693</v>
      </c>
      <c r="F748" s="171" t="s">
        <v>36</v>
      </c>
      <c r="G748" s="172">
        <v>834</v>
      </c>
    </row>
    <row r="749" spans="1:7" ht="101.25">
      <c r="A749" s="169">
        <f t="shared" si="11"/>
        <v>734</v>
      </c>
      <c r="B749" s="174" t="s">
        <v>694</v>
      </c>
      <c r="C749" s="171" t="s">
        <v>160</v>
      </c>
      <c r="D749" s="171" t="s">
        <v>239</v>
      </c>
      <c r="E749" s="171" t="s">
        <v>695</v>
      </c>
      <c r="F749" s="171"/>
      <c r="G749" s="172">
        <v>3920.1</v>
      </c>
    </row>
    <row r="750" spans="1:7" ht="22.5">
      <c r="A750" s="169">
        <f t="shared" si="11"/>
        <v>735</v>
      </c>
      <c r="B750" s="170" t="s">
        <v>919</v>
      </c>
      <c r="C750" s="171" t="s">
        <v>160</v>
      </c>
      <c r="D750" s="171" t="s">
        <v>239</v>
      </c>
      <c r="E750" s="171" t="s">
        <v>695</v>
      </c>
      <c r="F750" s="171" t="s">
        <v>920</v>
      </c>
      <c r="G750" s="172">
        <v>70.2</v>
      </c>
    </row>
    <row r="751" spans="1:7" ht="22.5">
      <c r="A751" s="169">
        <f t="shared" si="11"/>
        <v>736</v>
      </c>
      <c r="B751" s="170" t="s">
        <v>438</v>
      </c>
      <c r="C751" s="171" t="s">
        <v>160</v>
      </c>
      <c r="D751" s="171" t="s">
        <v>239</v>
      </c>
      <c r="E751" s="171" t="s">
        <v>695</v>
      </c>
      <c r="F751" s="171" t="s">
        <v>921</v>
      </c>
      <c r="G751" s="172">
        <v>70.2</v>
      </c>
    </row>
    <row r="752" spans="1:7" ht="12.75">
      <c r="A752" s="169">
        <f t="shared" si="11"/>
        <v>737</v>
      </c>
      <c r="B752" s="170" t="s">
        <v>33</v>
      </c>
      <c r="C752" s="171" t="s">
        <v>160</v>
      </c>
      <c r="D752" s="171" t="s">
        <v>239</v>
      </c>
      <c r="E752" s="171" t="s">
        <v>695</v>
      </c>
      <c r="F752" s="171" t="s">
        <v>34</v>
      </c>
      <c r="G752" s="172">
        <v>3849.9</v>
      </c>
    </row>
    <row r="753" spans="1:7" ht="22.5">
      <c r="A753" s="169">
        <f t="shared" si="11"/>
        <v>738</v>
      </c>
      <c r="B753" s="170" t="s">
        <v>35</v>
      </c>
      <c r="C753" s="171" t="s">
        <v>160</v>
      </c>
      <c r="D753" s="171" t="s">
        <v>239</v>
      </c>
      <c r="E753" s="171" t="s">
        <v>695</v>
      </c>
      <c r="F753" s="171" t="s">
        <v>36</v>
      </c>
      <c r="G753" s="172">
        <v>3849.9</v>
      </c>
    </row>
    <row r="754" spans="1:7" ht="135">
      <c r="A754" s="169">
        <f t="shared" si="11"/>
        <v>739</v>
      </c>
      <c r="B754" s="174" t="s">
        <v>696</v>
      </c>
      <c r="C754" s="171" t="s">
        <v>160</v>
      </c>
      <c r="D754" s="171" t="s">
        <v>239</v>
      </c>
      <c r="E754" s="171" t="s">
        <v>697</v>
      </c>
      <c r="F754" s="171"/>
      <c r="G754" s="172">
        <v>5431.3</v>
      </c>
    </row>
    <row r="755" spans="1:7" ht="22.5">
      <c r="A755" s="169">
        <f t="shared" si="11"/>
        <v>740</v>
      </c>
      <c r="B755" s="170" t="s">
        <v>919</v>
      </c>
      <c r="C755" s="171" t="s">
        <v>160</v>
      </c>
      <c r="D755" s="171" t="s">
        <v>239</v>
      </c>
      <c r="E755" s="171" t="s">
        <v>697</v>
      </c>
      <c r="F755" s="171" t="s">
        <v>920</v>
      </c>
      <c r="G755" s="172">
        <v>92.5</v>
      </c>
    </row>
    <row r="756" spans="1:7" ht="22.5">
      <c r="A756" s="169">
        <f t="shared" si="11"/>
        <v>741</v>
      </c>
      <c r="B756" s="170" t="s">
        <v>438</v>
      </c>
      <c r="C756" s="171" t="s">
        <v>160</v>
      </c>
      <c r="D756" s="171" t="s">
        <v>239</v>
      </c>
      <c r="E756" s="171" t="s">
        <v>697</v>
      </c>
      <c r="F756" s="171" t="s">
        <v>921</v>
      </c>
      <c r="G756" s="172">
        <v>92.5</v>
      </c>
    </row>
    <row r="757" spans="1:7" ht="12.75">
      <c r="A757" s="169">
        <f t="shared" si="11"/>
        <v>742</v>
      </c>
      <c r="B757" s="170" t="s">
        <v>33</v>
      </c>
      <c r="C757" s="171" t="s">
        <v>160</v>
      </c>
      <c r="D757" s="171" t="s">
        <v>239</v>
      </c>
      <c r="E757" s="171" t="s">
        <v>697</v>
      </c>
      <c r="F757" s="171" t="s">
        <v>34</v>
      </c>
      <c r="G757" s="172">
        <v>5338.8</v>
      </c>
    </row>
    <row r="758" spans="1:7" ht="22.5">
      <c r="A758" s="169">
        <f t="shared" si="11"/>
        <v>743</v>
      </c>
      <c r="B758" s="170" t="s">
        <v>35</v>
      </c>
      <c r="C758" s="171" t="s">
        <v>160</v>
      </c>
      <c r="D758" s="171" t="s">
        <v>239</v>
      </c>
      <c r="E758" s="171" t="s">
        <v>697</v>
      </c>
      <c r="F758" s="171" t="s">
        <v>36</v>
      </c>
      <c r="G758" s="172">
        <v>5338.8</v>
      </c>
    </row>
    <row r="759" spans="1:7" ht="112.5">
      <c r="A759" s="169">
        <f t="shared" si="11"/>
        <v>744</v>
      </c>
      <c r="B759" s="174" t="s">
        <v>698</v>
      </c>
      <c r="C759" s="171" t="s">
        <v>160</v>
      </c>
      <c r="D759" s="171" t="s">
        <v>239</v>
      </c>
      <c r="E759" s="171" t="s">
        <v>699</v>
      </c>
      <c r="F759" s="171"/>
      <c r="G759" s="172">
        <f>431.7-100</f>
        <v>331.7</v>
      </c>
    </row>
    <row r="760" spans="1:7" ht="22.5">
      <c r="A760" s="169">
        <f t="shared" si="11"/>
        <v>745</v>
      </c>
      <c r="B760" s="170" t="s">
        <v>919</v>
      </c>
      <c r="C760" s="171" t="s">
        <v>160</v>
      </c>
      <c r="D760" s="171" t="s">
        <v>239</v>
      </c>
      <c r="E760" s="171" t="s">
        <v>699</v>
      </c>
      <c r="F760" s="171" t="s">
        <v>920</v>
      </c>
      <c r="G760" s="172">
        <v>7.7</v>
      </c>
    </row>
    <row r="761" spans="1:7" ht="22.5">
      <c r="A761" s="169">
        <f t="shared" si="11"/>
        <v>746</v>
      </c>
      <c r="B761" s="170" t="s">
        <v>438</v>
      </c>
      <c r="C761" s="171" t="s">
        <v>160</v>
      </c>
      <c r="D761" s="171" t="s">
        <v>239</v>
      </c>
      <c r="E761" s="171" t="s">
        <v>699</v>
      </c>
      <c r="F761" s="171" t="s">
        <v>921</v>
      </c>
      <c r="G761" s="172">
        <v>7.7</v>
      </c>
    </row>
    <row r="762" spans="1:7" ht="12.75">
      <c r="A762" s="169">
        <f t="shared" si="11"/>
        <v>747</v>
      </c>
      <c r="B762" s="170" t="s">
        <v>33</v>
      </c>
      <c r="C762" s="171" t="s">
        <v>160</v>
      </c>
      <c r="D762" s="171" t="s">
        <v>239</v>
      </c>
      <c r="E762" s="171" t="s">
        <v>699</v>
      </c>
      <c r="F762" s="171" t="s">
        <v>34</v>
      </c>
      <c r="G762" s="172">
        <f>G763</f>
        <v>324</v>
      </c>
    </row>
    <row r="763" spans="1:7" ht="22.5">
      <c r="A763" s="169">
        <f t="shared" si="11"/>
        <v>748</v>
      </c>
      <c r="B763" s="170" t="s">
        <v>35</v>
      </c>
      <c r="C763" s="171" t="s">
        <v>160</v>
      </c>
      <c r="D763" s="171" t="s">
        <v>239</v>
      </c>
      <c r="E763" s="171" t="s">
        <v>699</v>
      </c>
      <c r="F763" s="171" t="s">
        <v>36</v>
      </c>
      <c r="G763" s="172">
        <f>424-100</f>
        <v>324</v>
      </c>
    </row>
    <row r="764" spans="1:7" ht="135">
      <c r="A764" s="169">
        <f t="shared" si="11"/>
        <v>749</v>
      </c>
      <c r="B764" s="174" t="s">
        <v>700</v>
      </c>
      <c r="C764" s="171" t="s">
        <v>160</v>
      </c>
      <c r="D764" s="171" t="s">
        <v>239</v>
      </c>
      <c r="E764" s="171" t="s">
        <v>701</v>
      </c>
      <c r="F764" s="171"/>
      <c r="G764" s="172">
        <v>3.4</v>
      </c>
    </row>
    <row r="765" spans="1:7" ht="12.75">
      <c r="A765" s="169">
        <f t="shared" si="11"/>
        <v>750</v>
      </c>
      <c r="B765" s="170" t="s">
        <v>33</v>
      </c>
      <c r="C765" s="171" t="s">
        <v>160</v>
      </c>
      <c r="D765" s="171" t="s">
        <v>239</v>
      </c>
      <c r="E765" s="171" t="s">
        <v>701</v>
      </c>
      <c r="F765" s="171" t="s">
        <v>34</v>
      </c>
      <c r="G765" s="172">
        <v>3.4</v>
      </c>
    </row>
    <row r="766" spans="1:7" ht="22.5">
      <c r="A766" s="169">
        <f t="shared" si="11"/>
        <v>751</v>
      </c>
      <c r="B766" s="170" t="s">
        <v>35</v>
      </c>
      <c r="C766" s="171" t="s">
        <v>160</v>
      </c>
      <c r="D766" s="171" t="s">
        <v>239</v>
      </c>
      <c r="E766" s="171" t="s">
        <v>701</v>
      </c>
      <c r="F766" s="171" t="s">
        <v>36</v>
      </c>
      <c r="G766" s="172">
        <v>3.4</v>
      </c>
    </row>
    <row r="767" spans="1:7" ht="135">
      <c r="A767" s="169">
        <f t="shared" si="11"/>
        <v>752</v>
      </c>
      <c r="B767" s="174" t="s">
        <v>887</v>
      </c>
      <c r="C767" s="171" t="s">
        <v>160</v>
      </c>
      <c r="D767" s="171" t="s">
        <v>239</v>
      </c>
      <c r="E767" s="171" t="s">
        <v>888</v>
      </c>
      <c r="F767" s="171"/>
      <c r="G767" s="172">
        <v>20.3</v>
      </c>
    </row>
    <row r="768" spans="1:7" ht="12.75">
      <c r="A768" s="169">
        <f t="shared" si="11"/>
        <v>753</v>
      </c>
      <c r="B768" s="170" t="s">
        <v>33</v>
      </c>
      <c r="C768" s="171" t="s">
        <v>160</v>
      </c>
      <c r="D768" s="171" t="s">
        <v>239</v>
      </c>
      <c r="E768" s="171" t="s">
        <v>888</v>
      </c>
      <c r="F768" s="171" t="s">
        <v>34</v>
      </c>
      <c r="G768" s="172">
        <v>20.3</v>
      </c>
    </row>
    <row r="769" spans="1:7" ht="22.5">
      <c r="A769" s="169">
        <f t="shared" si="11"/>
        <v>754</v>
      </c>
      <c r="B769" s="170" t="s">
        <v>35</v>
      </c>
      <c r="C769" s="171" t="s">
        <v>160</v>
      </c>
      <c r="D769" s="171" t="s">
        <v>239</v>
      </c>
      <c r="E769" s="171" t="s">
        <v>888</v>
      </c>
      <c r="F769" s="171" t="s">
        <v>36</v>
      </c>
      <c r="G769" s="172">
        <v>20.3</v>
      </c>
    </row>
    <row r="770" spans="1:7" ht="123.75">
      <c r="A770" s="169">
        <f t="shared" si="11"/>
        <v>755</v>
      </c>
      <c r="B770" s="174" t="s">
        <v>598</v>
      </c>
      <c r="C770" s="171" t="s">
        <v>160</v>
      </c>
      <c r="D770" s="171" t="s">
        <v>239</v>
      </c>
      <c r="E770" s="171" t="s">
        <v>599</v>
      </c>
      <c r="F770" s="171"/>
      <c r="G770" s="172">
        <v>219.9</v>
      </c>
    </row>
    <row r="771" spans="1:7" ht="22.5">
      <c r="A771" s="169">
        <f t="shared" si="11"/>
        <v>756</v>
      </c>
      <c r="B771" s="170" t="s">
        <v>919</v>
      </c>
      <c r="C771" s="171" t="s">
        <v>160</v>
      </c>
      <c r="D771" s="171" t="s">
        <v>239</v>
      </c>
      <c r="E771" s="171" t="s">
        <v>599</v>
      </c>
      <c r="F771" s="171" t="s">
        <v>920</v>
      </c>
      <c r="G771" s="172">
        <v>3.8</v>
      </c>
    </row>
    <row r="772" spans="1:7" ht="22.5">
      <c r="A772" s="169">
        <f t="shared" si="11"/>
        <v>757</v>
      </c>
      <c r="B772" s="170" t="s">
        <v>438</v>
      </c>
      <c r="C772" s="171" t="s">
        <v>160</v>
      </c>
      <c r="D772" s="171" t="s">
        <v>239</v>
      </c>
      <c r="E772" s="171" t="s">
        <v>599</v>
      </c>
      <c r="F772" s="171" t="s">
        <v>921</v>
      </c>
      <c r="G772" s="172">
        <v>3.8</v>
      </c>
    </row>
    <row r="773" spans="1:7" ht="12.75">
      <c r="A773" s="169">
        <f t="shared" si="11"/>
        <v>758</v>
      </c>
      <c r="B773" s="170" t="s">
        <v>33</v>
      </c>
      <c r="C773" s="171" t="s">
        <v>160</v>
      </c>
      <c r="D773" s="171" t="s">
        <v>239</v>
      </c>
      <c r="E773" s="171" t="s">
        <v>599</v>
      </c>
      <c r="F773" s="171" t="s">
        <v>34</v>
      </c>
      <c r="G773" s="172">
        <v>216.1</v>
      </c>
    </row>
    <row r="774" spans="1:7" ht="22.5">
      <c r="A774" s="169">
        <f t="shared" si="11"/>
        <v>759</v>
      </c>
      <c r="B774" s="170" t="s">
        <v>35</v>
      </c>
      <c r="C774" s="171" t="s">
        <v>160</v>
      </c>
      <c r="D774" s="171" t="s">
        <v>239</v>
      </c>
      <c r="E774" s="171" t="s">
        <v>599</v>
      </c>
      <c r="F774" s="171" t="s">
        <v>36</v>
      </c>
      <c r="G774" s="172">
        <v>216.1</v>
      </c>
    </row>
    <row r="775" spans="1:7" ht="112.5">
      <c r="A775" s="169">
        <f t="shared" si="11"/>
        <v>760</v>
      </c>
      <c r="B775" s="174" t="s">
        <v>889</v>
      </c>
      <c r="C775" s="171" t="s">
        <v>160</v>
      </c>
      <c r="D775" s="171" t="s">
        <v>239</v>
      </c>
      <c r="E775" s="171" t="s">
        <v>890</v>
      </c>
      <c r="F775" s="171"/>
      <c r="G775" s="172">
        <v>411.8</v>
      </c>
    </row>
    <row r="776" spans="1:7" ht="22.5">
      <c r="A776" s="169">
        <f t="shared" si="11"/>
        <v>761</v>
      </c>
      <c r="B776" s="170" t="s">
        <v>919</v>
      </c>
      <c r="C776" s="171" t="s">
        <v>160</v>
      </c>
      <c r="D776" s="171" t="s">
        <v>239</v>
      </c>
      <c r="E776" s="171" t="s">
        <v>890</v>
      </c>
      <c r="F776" s="171" t="s">
        <v>920</v>
      </c>
      <c r="G776" s="172">
        <v>7.2</v>
      </c>
    </row>
    <row r="777" spans="1:7" ht="22.5">
      <c r="A777" s="169">
        <f t="shared" si="11"/>
        <v>762</v>
      </c>
      <c r="B777" s="170" t="s">
        <v>438</v>
      </c>
      <c r="C777" s="171" t="s">
        <v>160</v>
      </c>
      <c r="D777" s="171" t="s">
        <v>239</v>
      </c>
      <c r="E777" s="171" t="s">
        <v>890</v>
      </c>
      <c r="F777" s="171" t="s">
        <v>921</v>
      </c>
      <c r="G777" s="172">
        <v>7.2</v>
      </c>
    </row>
    <row r="778" spans="1:7" ht="12.75">
      <c r="A778" s="169">
        <f t="shared" si="11"/>
        <v>763</v>
      </c>
      <c r="B778" s="170" t="s">
        <v>33</v>
      </c>
      <c r="C778" s="171" t="s">
        <v>160</v>
      </c>
      <c r="D778" s="171" t="s">
        <v>239</v>
      </c>
      <c r="E778" s="171" t="s">
        <v>890</v>
      </c>
      <c r="F778" s="171" t="s">
        <v>34</v>
      </c>
      <c r="G778" s="172">
        <v>404.6</v>
      </c>
    </row>
    <row r="779" spans="1:7" ht="22.5">
      <c r="A779" s="169">
        <f t="shared" si="11"/>
        <v>764</v>
      </c>
      <c r="B779" s="170" t="s">
        <v>35</v>
      </c>
      <c r="C779" s="171" t="s">
        <v>160</v>
      </c>
      <c r="D779" s="171" t="s">
        <v>239</v>
      </c>
      <c r="E779" s="171" t="s">
        <v>890</v>
      </c>
      <c r="F779" s="171" t="s">
        <v>36</v>
      </c>
      <c r="G779" s="172">
        <v>404.6</v>
      </c>
    </row>
    <row r="780" spans="1:7" ht="247.5">
      <c r="A780" s="169">
        <f t="shared" si="11"/>
        <v>765</v>
      </c>
      <c r="B780" s="174" t="s">
        <v>891</v>
      </c>
      <c r="C780" s="171" t="s">
        <v>160</v>
      </c>
      <c r="D780" s="171" t="s">
        <v>239</v>
      </c>
      <c r="E780" s="171" t="s">
        <v>892</v>
      </c>
      <c r="F780" s="171"/>
      <c r="G780" s="172">
        <v>203.9</v>
      </c>
    </row>
    <row r="781" spans="1:7" ht="22.5">
      <c r="A781" s="169">
        <f t="shared" si="11"/>
        <v>766</v>
      </c>
      <c r="B781" s="170" t="s">
        <v>919</v>
      </c>
      <c r="C781" s="171" t="s">
        <v>160</v>
      </c>
      <c r="D781" s="171" t="s">
        <v>239</v>
      </c>
      <c r="E781" s="171" t="s">
        <v>892</v>
      </c>
      <c r="F781" s="171" t="s">
        <v>920</v>
      </c>
      <c r="G781" s="172">
        <v>3.5</v>
      </c>
    </row>
    <row r="782" spans="1:7" ht="22.5">
      <c r="A782" s="169">
        <f t="shared" si="11"/>
        <v>767</v>
      </c>
      <c r="B782" s="170" t="s">
        <v>438</v>
      </c>
      <c r="C782" s="171" t="s">
        <v>160</v>
      </c>
      <c r="D782" s="171" t="s">
        <v>239</v>
      </c>
      <c r="E782" s="171" t="s">
        <v>892</v>
      </c>
      <c r="F782" s="171" t="s">
        <v>921</v>
      </c>
      <c r="G782" s="172">
        <v>3.5</v>
      </c>
    </row>
    <row r="783" spans="1:7" ht="12.75">
      <c r="A783" s="169">
        <f t="shared" si="11"/>
        <v>768</v>
      </c>
      <c r="B783" s="170" t="s">
        <v>33</v>
      </c>
      <c r="C783" s="171" t="s">
        <v>160</v>
      </c>
      <c r="D783" s="171" t="s">
        <v>239</v>
      </c>
      <c r="E783" s="171" t="s">
        <v>892</v>
      </c>
      <c r="F783" s="171" t="s">
        <v>34</v>
      </c>
      <c r="G783" s="172">
        <v>200.4</v>
      </c>
    </row>
    <row r="784" spans="1:7" ht="22.5">
      <c r="A784" s="169">
        <f t="shared" si="11"/>
        <v>769</v>
      </c>
      <c r="B784" s="170" t="s">
        <v>35</v>
      </c>
      <c r="C784" s="171" t="s">
        <v>160</v>
      </c>
      <c r="D784" s="171" t="s">
        <v>239</v>
      </c>
      <c r="E784" s="171" t="s">
        <v>892</v>
      </c>
      <c r="F784" s="171" t="s">
        <v>36</v>
      </c>
      <c r="G784" s="172">
        <v>200.4</v>
      </c>
    </row>
    <row r="785" spans="1:7" ht="78.75">
      <c r="A785" s="169">
        <f t="shared" si="11"/>
        <v>770</v>
      </c>
      <c r="B785" s="174" t="s">
        <v>893</v>
      </c>
      <c r="C785" s="171" t="s">
        <v>160</v>
      </c>
      <c r="D785" s="171" t="s">
        <v>239</v>
      </c>
      <c r="E785" s="171" t="s">
        <v>894</v>
      </c>
      <c r="F785" s="171"/>
      <c r="G785" s="172">
        <v>107.2</v>
      </c>
    </row>
    <row r="786" spans="1:7" ht="12.75">
      <c r="A786" s="169">
        <f t="shared" si="11"/>
        <v>771</v>
      </c>
      <c r="B786" s="170" t="s">
        <v>33</v>
      </c>
      <c r="C786" s="171" t="s">
        <v>160</v>
      </c>
      <c r="D786" s="171" t="s">
        <v>239</v>
      </c>
      <c r="E786" s="171" t="s">
        <v>894</v>
      </c>
      <c r="F786" s="171" t="s">
        <v>34</v>
      </c>
      <c r="G786" s="172">
        <v>107.2</v>
      </c>
    </row>
    <row r="787" spans="1:7" ht="22.5">
      <c r="A787" s="169">
        <f t="shared" si="11"/>
        <v>772</v>
      </c>
      <c r="B787" s="170" t="s">
        <v>35</v>
      </c>
      <c r="C787" s="171" t="s">
        <v>160</v>
      </c>
      <c r="D787" s="171" t="s">
        <v>239</v>
      </c>
      <c r="E787" s="171" t="s">
        <v>894</v>
      </c>
      <c r="F787" s="171" t="s">
        <v>36</v>
      </c>
      <c r="G787" s="172">
        <v>107.2</v>
      </c>
    </row>
    <row r="788" spans="1:7" ht="22.5">
      <c r="A788" s="169">
        <f t="shared" si="11"/>
        <v>773</v>
      </c>
      <c r="B788" s="170" t="s">
        <v>704</v>
      </c>
      <c r="C788" s="171" t="s">
        <v>160</v>
      </c>
      <c r="D788" s="171" t="s">
        <v>239</v>
      </c>
      <c r="E788" s="171" t="s">
        <v>705</v>
      </c>
      <c r="F788" s="171"/>
      <c r="G788" s="172">
        <f>30533.1-13.4</f>
        <v>30519.699999999997</v>
      </c>
    </row>
    <row r="789" spans="1:7" ht="78.75">
      <c r="A789" s="169">
        <f t="shared" si="11"/>
        <v>774</v>
      </c>
      <c r="B789" s="174" t="s">
        <v>706</v>
      </c>
      <c r="C789" s="171" t="s">
        <v>160</v>
      </c>
      <c r="D789" s="171" t="s">
        <v>239</v>
      </c>
      <c r="E789" s="171" t="s">
        <v>707</v>
      </c>
      <c r="F789" s="171"/>
      <c r="G789" s="172">
        <v>13739</v>
      </c>
    </row>
    <row r="790" spans="1:7" ht="22.5">
      <c r="A790" s="169">
        <f t="shared" si="11"/>
        <v>775</v>
      </c>
      <c r="B790" s="170" t="s">
        <v>919</v>
      </c>
      <c r="C790" s="171" t="s">
        <v>160</v>
      </c>
      <c r="D790" s="171" t="s">
        <v>239</v>
      </c>
      <c r="E790" s="171" t="s">
        <v>707</v>
      </c>
      <c r="F790" s="171" t="s">
        <v>920</v>
      </c>
      <c r="G790" s="172">
        <v>210</v>
      </c>
    </row>
    <row r="791" spans="1:7" ht="22.5">
      <c r="A791" s="169">
        <f t="shared" si="11"/>
        <v>776</v>
      </c>
      <c r="B791" s="170" t="s">
        <v>438</v>
      </c>
      <c r="C791" s="171" t="s">
        <v>160</v>
      </c>
      <c r="D791" s="171" t="s">
        <v>239</v>
      </c>
      <c r="E791" s="171" t="s">
        <v>707</v>
      </c>
      <c r="F791" s="171" t="s">
        <v>921</v>
      </c>
      <c r="G791" s="172">
        <v>210</v>
      </c>
    </row>
    <row r="792" spans="1:7" ht="12.75">
      <c r="A792" s="169">
        <f t="shared" si="11"/>
        <v>777</v>
      </c>
      <c r="B792" s="170" t="s">
        <v>33</v>
      </c>
      <c r="C792" s="171" t="s">
        <v>160</v>
      </c>
      <c r="D792" s="171" t="s">
        <v>239</v>
      </c>
      <c r="E792" s="171" t="s">
        <v>707</v>
      </c>
      <c r="F792" s="171" t="s">
        <v>34</v>
      </c>
      <c r="G792" s="172">
        <v>13529</v>
      </c>
    </row>
    <row r="793" spans="1:7" ht="22.5">
      <c r="A793" s="169">
        <f t="shared" si="11"/>
        <v>778</v>
      </c>
      <c r="B793" s="170" t="s">
        <v>35</v>
      </c>
      <c r="C793" s="171" t="s">
        <v>160</v>
      </c>
      <c r="D793" s="171" t="s">
        <v>239</v>
      </c>
      <c r="E793" s="171" t="s">
        <v>707</v>
      </c>
      <c r="F793" s="171" t="s">
        <v>36</v>
      </c>
      <c r="G793" s="172">
        <v>13529</v>
      </c>
    </row>
    <row r="794" spans="1:7" ht="90">
      <c r="A794" s="169">
        <f t="shared" si="11"/>
        <v>779</v>
      </c>
      <c r="B794" s="174" t="s">
        <v>708</v>
      </c>
      <c r="C794" s="171" t="s">
        <v>160</v>
      </c>
      <c r="D794" s="171" t="s">
        <v>239</v>
      </c>
      <c r="E794" s="171" t="s">
        <v>709</v>
      </c>
      <c r="F794" s="171"/>
      <c r="G794" s="172">
        <v>1073.7</v>
      </c>
    </row>
    <row r="795" spans="1:7" ht="22.5">
      <c r="A795" s="169">
        <f aca="true" t="shared" si="12" ref="A795:A858">A794+1</f>
        <v>780</v>
      </c>
      <c r="B795" s="170" t="s">
        <v>919</v>
      </c>
      <c r="C795" s="171" t="s">
        <v>160</v>
      </c>
      <c r="D795" s="171" t="s">
        <v>239</v>
      </c>
      <c r="E795" s="171" t="s">
        <v>709</v>
      </c>
      <c r="F795" s="171" t="s">
        <v>920</v>
      </c>
      <c r="G795" s="172">
        <v>15.7</v>
      </c>
    </row>
    <row r="796" spans="1:7" ht="22.5">
      <c r="A796" s="169">
        <f t="shared" si="12"/>
        <v>781</v>
      </c>
      <c r="B796" s="170" t="s">
        <v>438</v>
      </c>
      <c r="C796" s="171" t="s">
        <v>160</v>
      </c>
      <c r="D796" s="171" t="s">
        <v>239</v>
      </c>
      <c r="E796" s="171" t="s">
        <v>709</v>
      </c>
      <c r="F796" s="171" t="s">
        <v>921</v>
      </c>
      <c r="G796" s="172">
        <v>15.7</v>
      </c>
    </row>
    <row r="797" spans="1:7" ht="12.75">
      <c r="A797" s="169">
        <f t="shared" si="12"/>
        <v>782</v>
      </c>
      <c r="B797" s="170" t="s">
        <v>33</v>
      </c>
      <c r="C797" s="171" t="s">
        <v>160</v>
      </c>
      <c r="D797" s="171" t="s">
        <v>239</v>
      </c>
      <c r="E797" s="171" t="s">
        <v>709</v>
      </c>
      <c r="F797" s="171" t="s">
        <v>34</v>
      </c>
      <c r="G797" s="172">
        <v>1058</v>
      </c>
    </row>
    <row r="798" spans="1:7" ht="22.5">
      <c r="A798" s="169">
        <f t="shared" si="12"/>
        <v>783</v>
      </c>
      <c r="B798" s="170" t="s">
        <v>35</v>
      </c>
      <c r="C798" s="171" t="s">
        <v>160</v>
      </c>
      <c r="D798" s="171" t="s">
        <v>239</v>
      </c>
      <c r="E798" s="171" t="s">
        <v>709</v>
      </c>
      <c r="F798" s="171" t="s">
        <v>36</v>
      </c>
      <c r="G798" s="172">
        <v>1058</v>
      </c>
    </row>
    <row r="799" spans="1:7" ht="101.25">
      <c r="A799" s="169">
        <f t="shared" si="12"/>
        <v>784</v>
      </c>
      <c r="B799" s="174" t="s">
        <v>895</v>
      </c>
      <c r="C799" s="171" t="s">
        <v>160</v>
      </c>
      <c r="D799" s="171" t="s">
        <v>239</v>
      </c>
      <c r="E799" s="171" t="s">
        <v>896</v>
      </c>
      <c r="F799" s="171"/>
      <c r="G799" s="172">
        <v>566.8</v>
      </c>
    </row>
    <row r="800" spans="1:7" ht="22.5">
      <c r="A800" s="169">
        <f t="shared" si="12"/>
        <v>785</v>
      </c>
      <c r="B800" s="170" t="s">
        <v>919</v>
      </c>
      <c r="C800" s="171" t="s">
        <v>160</v>
      </c>
      <c r="D800" s="171" t="s">
        <v>239</v>
      </c>
      <c r="E800" s="171" t="s">
        <v>896</v>
      </c>
      <c r="F800" s="171" t="s">
        <v>920</v>
      </c>
      <c r="G800" s="172">
        <v>9.7</v>
      </c>
    </row>
    <row r="801" spans="1:7" ht="22.5">
      <c r="A801" s="169">
        <f t="shared" si="12"/>
        <v>786</v>
      </c>
      <c r="B801" s="170" t="s">
        <v>438</v>
      </c>
      <c r="C801" s="171" t="s">
        <v>160</v>
      </c>
      <c r="D801" s="171" t="s">
        <v>239</v>
      </c>
      <c r="E801" s="171" t="s">
        <v>896</v>
      </c>
      <c r="F801" s="171" t="s">
        <v>921</v>
      </c>
      <c r="G801" s="172">
        <v>9.7</v>
      </c>
    </row>
    <row r="802" spans="1:7" ht="12.75">
      <c r="A802" s="169">
        <f t="shared" si="12"/>
        <v>787</v>
      </c>
      <c r="B802" s="170" t="s">
        <v>33</v>
      </c>
      <c r="C802" s="171" t="s">
        <v>160</v>
      </c>
      <c r="D802" s="171" t="s">
        <v>239</v>
      </c>
      <c r="E802" s="171" t="s">
        <v>896</v>
      </c>
      <c r="F802" s="171" t="s">
        <v>34</v>
      </c>
      <c r="G802" s="172">
        <v>557.1</v>
      </c>
    </row>
    <row r="803" spans="1:7" ht="22.5">
      <c r="A803" s="169">
        <f t="shared" si="12"/>
        <v>788</v>
      </c>
      <c r="B803" s="170" t="s">
        <v>35</v>
      </c>
      <c r="C803" s="171" t="s">
        <v>160</v>
      </c>
      <c r="D803" s="171" t="s">
        <v>239</v>
      </c>
      <c r="E803" s="171" t="s">
        <v>896</v>
      </c>
      <c r="F803" s="171" t="s">
        <v>36</v>
      </c>
      <c r="G803" s="172">
        <v>557.1</v>
      </c>
    </row>
    <row r="804" spans="1:7" ht="101.25">
      <c r="A804" s="169">
        <f t="shared" si="12"/>
        <v>789</v>
      </c>
      <c r="B804" s="174" t="s">
        <v>897</v>
      </c>
      <c r="C804" s="171" t="s">
        <v>160</v>
      </c>
      <c r="D804" s="171" t="s">
        <v>239</v>
      </c>
      <c r="E804" s="171" t="s">
        <v>898</v>
      </c>
      <c r="F804" s="171"/>
      <c r="G804" s="172">
        <v>130.1</v>
      </c>
    </row>
    <row r="805" spans="1:7" ht="56.25">
      <c r="A805" s="169">
        <f t="shared" si="12"/>
        <v>790</v>
      </c>
      <c r="B805" s="170" t="s">
        <v>738</v>
      </c>
      <c r="C805" s="171" t="s">
        <v>160</v>
      </c>
      <c r="D805" s="171" t="s">
        <v>239</v>
      </c>
      <c r="E805" s="171" t="s">
        <v>898</v>
      </c>
      <c r="F805" s="171" t="s">
        <v>739</v>
      </c>
      <c r="G805" s="172">
        <v>20.3</v>
      </c>
    </row>
    <row r="806" spans="1:7" ht="22.5">
      <c r="A806" s="169">
        <f t="shared" si="12"/>
        <v>791</v>
      </c>
      <c r="B806" s="170" t="s">
        <v>916</v>
      </c>
      <c r="C806" s="171" t="s">
        <v>160</v>
      </c>
      <c r="D806" s="171" t="s">
        <v>239</v>
      </c>
      <c r="E806" s="171" t="s">
        <v>898</v>
      </c>
      <c r="F806" s="171" t="s">
        <v>303</v>
      </c>
      <c r="G806" s="172">
        <v>20.3</v>
      </c>
    </row>
    <row r="807" spans="1:7" ht="22.5">
      <c r="A807" s="169">
        <f t="shared" si="12"/>
        <v>792</v>
      </c>
      <c r="B807" s="170" t="s">
        <v>919</v>
      </c>
      <c r="C807" s="171" t="s">
        <v>160</v>
      </c>
      <c r="D807" s="171" t="s">
        <v>239</v>
      </c>
      <c r="E807" s="171" t="s">
        <v>898</v>
      </c>
      <c r="F807" s="171" t="s">
        <v>920</v>
      </c>
      <c r="G807" s="172">
        <v>109.9</v>
      </c>
    </row>
    <row r="808" spans="1:7" ht="22.5">
      <c r="A808" s="169">
        <f t="shared" si="12"/>
        <v>793</v>
      </c>
      <c r="B808" s="170" t="s">
        <v>438</v>
      </c>
      <c r="C808" s="171" t="s">
        <v>160</v>
      </c>
      <c r="D808" s="171" t="s">
        <v>239</v>
      </c>
      <c r="E808" s="171" t="s">
        <v>898</v>
      </c>
      <c r="F808" s="171" t="s">
        <v>921</v>
      </c>
      <c r="G808" s="172">
        <v>109.9</v>
      </c>
    </row>
    <row r="809" spans="1:7" ht="112.5">
      <c r="A809" s="169">
        <f t="shared" si="12"/>
        <v>794</v>
      </c>
      <c r="B809" s="174" t="s">
        <v>899</v>
      </c>
      <c r="C809" s="171" t="s">
        <v>160</v>
      </c>
      <c r="D809" s="171" t="s">
        <v>239</v>
      </c>
      <c r="E809" s="171" t="s">
        <v>900</v>
      </c>
      <c r="F809" s="171"/>
      <c r="G809" s="172">
        <v>82.4</v>
      </c>
    </row>
    <row r="810" spans="1:7" ht="12.75">
      <c r="A810" s="169">
        <f t="shared" si="12"/>
        <v>795</v>
      </c>
      <c r="B810" s="170" t="s">
        <v>33</v>
      </c>
      <c r="C810" s="171" t="s">
        <v>160</v>
      </c>
      <c r="D810" s="171" t="s">
        <v>239</v>
      </c>
      <c r="E810" s="171" t="s">
        <v>900</v>
      </c>
      <c r="F810" s="171" t="s">
        <v>34</v>
      </c>
      <c r="G810" s="172">
        <v>82.4</v>
      </c>
    </row>
    <row r="811" spans="1:7" ht="22.5">
      <c r="A811" s="169">
        <f t="shared" si="12"/>
        <v>796</v>
      </c>
      <c r="B811" s="170" t="s">
        <v>35</v>
      </c>
      <c r="C811" s="171" t="s">
        <v>160</v>
      </c>
      <c r="D811" s="171" t="s">
        <v>239</v>
      </c>
      <c r="E811" s="171" t="s">
        <v>900</v>
      </c>
      <c r="F811" s="171" t="s">
        <v>36</v>
      </c>
      <c r="G811" s="172">
        <v>82.4</v>
      </c>
    </row>
    <row r="812" spans="1:7" ht="135">
      <c r="A812" s="169">
        <f t="shared" si="12"/>
        <v>797</v>
      </c>
      <c r="B812" s="174" t="s">
        <v>901</v>
      </c>
      <c r="C812" s="171" t="s">
        <v>160</v>
      </c>
      <c r="D812" s="171" t="s">
        <v>239</v>
      </c>
      <c r="E812" s="171" t="s">
        <v>902</v>
      </c>
      <c r="F812" s="171"/>
      <c r="G812" s="172">
        <f>G813</f>
        <v>2</v>
      </c>
    </row>
    <row r="813" spans="1:7" ht="12.75">
      <c r="A813" s="169">
        <f t="shared" si="12"/>
        <v>798</v>
      </c>
      <c r="B813" s="170" t="s">
        <v>33</v>
      </c>
      <c r="C813" s="171" t="s">
        <v>160</v>
      </c>
      <c r="D813" s="171" t="s">
        <v>239</v>
      </c>
      <c r="E813" s="171" t="s">
        <v>902</v>
      </c>
      <c r="F813" s="171" t="s">
        <v>34</v>
      </c>
      <c r="G813" s="172">
        <f>G814</f>
        <v>2</v>
      </c>
    </row>
    <row r="814" spans="1:7" ht="22.5">
      <c r="A814" s="169">
        <f t="shared" si="12"/>
        <v>799</v>
      </c>
      <c r="B814" s="170" t="s">
        <v>35</v>
      </c>
      <c r="C814" s="171" t="s">
        <v>160</v>
      </c>
      <c r="D814" s="171" t="s">
        <v>239</v>
      </c>
      <c r="E814" s="171" t="s">
        <v>902</v>
      </c>
      <c r="F814" s="171" t="s">
        <v>36</v>
      </c>
      <c r="G814" s="172">
        <f>15.4-13.4</f>
        <v>2</v>
      </c>
    </row>
    <row r="815" spans="1:7" ht="135">
      <c r="A815" s="169">
        <f t="shared" si="12"/>
        <v>800</v>
      </c>
      <c r="B815" s="174" t="s">
        <v>903</v>
      </c>
      <c r="C815" s="171" t="s">
        <v>160</v>
      </c>
      <c r="D815" s="171" t="s">
        <v>239</v>
      </c>
      <c r="E815" s="171" t="s">
        <v>904</v>
      </c>
      <c r="F815" s="171"/>
      <c r="G815" s="172">
        <v>14925.7</v>
      </c>
    </row>
    <row r="816" spans="1:7" ht="22.5">
      <c r="A816" s="169">
        <f t="shared" si="12"/>
        <v>801</v>
      </c>
      <c r="B816" s="170" t="s">
        <v>919</v>
      </c>
      <c r="C816" s="171" t="s">
        <v>160</v>
      </c>
      <c r="D816" s="171" t="s">
        <v>239</v>
      </c>
      <c r="E816" s="171" t="s">
        <v>904</v>
      </c>
      <c r="F816" s="171" t="s">
        <v>920</v>
      </c>
      <c r="G816" s="172">
        <v>186.4</v>
      </c>
    </row>
    <row r="817" spans="1:7" ht="22.5">
      <c r="A817" s="169">
        <f t="shared" si="12"/>
        <v>802</v>
      </c>
      <c r="B817" s="170" t="s">
        <v>438</v>
      </c>
      <c r="C817" s="171" t="s">
        <v>160</v>
      </c>
      <c r="D817" s="171" t="s">
        <v>239</v>
      </c>
      <c r="E817" s="171" t="s">
        <v>904</v>
      </c>
      <c r="F817" s="171" t="s">
        <v>921</v>
      </c>
      <c r="G817" s="172">
        <v>186.4</v>
      </c>
    </row>
    <row r="818" spans="1:7" ht="12.75">
      <c r="A818" s="169">
        <f t="shared" si="12"/>
        <v>803</v>
      </c>
      <c r="B818" s="170" t="s">
        <v>33</v>
      </c>
      <c r="C818" s="171" t="s">
        <v>160</v>
      </c>
      <c r="D818" s="171" t="s">
        <v>239</v>
      </c>
      <c r="E818" s="171" t="s">
        <v>904</v>
      </c>
      <c r="F818" s="171" t="s">
        <v>34</v>
      </c>
      <c r="G818" s="172">
        <v>14739.3</v>
      </c>
    </row>
    <row r="819" spans="1:7" ht="22.5">
      <c r="A819" s="169">
        <f t="shared" si="12"/>
        <v>804</v>
      </c>
      <c r="B819" s="170" t="s">
        <v>35</v>
      </c>
      <c r="C819" s="171" t="s">
        <v>160</v>
      </c>
      <c r="D819" s="171" t="s">
        <v>239</v>
      </c>
      <c r="E819" s="171" t="s">
        <v>904</v>
      </c>
      <c r="F819" s="171" t="s">
        <v>36</v>
      </c>
      <c r="G819" s="172">
        <v>14739.3</v>
      </c>
    </row>
    <row r="820" spans="1:7" ht="12.75">
      <c r="A820" s="169">
        <f t="shared" si="12"/>
        <v>805</v>
      </c>
      <c r="B820" s="170" t="s">
        <v>710</v>
      </c>
      <c r="C820" s="171" t="s">
        <v>160</v>
      </c>
      <c r="D820" s="171" t="s">
        <v>239</v>
      </c>
      <c r="E820" s="171" t="s">
        <v>711</v>
      </c>
      <c r="F820" s="171"/>
      <c r="G820" s="172">
        <f>302.3-1.6</f>
        <v>300.7</v>
      </c>
    </row>
    <row r="821" spans="1:7" ht="135">
      <c r="A821" s="169">
        <f t="shared" si="12"/>
        <v>806</v>
      </c>
      <c r="B821" s="174" t="s">
        <v>712</v>
      </c>
      <c r="C821" s="171" t="s">
        <v>160</v>
      </c>
      <c r="D821" s="171" t="s">
        <v>239</v>
      </c>
      <c r="E821" s="171" t="s">
        <v>713</v>
      </c>
      <c r="F821" s="171"/>
      <c r="G821" s="172">
        <v>30.6</v>
      </c>
    </row>
    <row r="822" spans="1:7" ht="22.5">
      <c r="A822" s="169">
        <f t="shared" si="12"/>
        <v>807</v>
      </c>
      <c r="B822" s="170" t="s">
        <v>919</v>
      </c>
      <c r="C822" s="171" t="s">
        <v>160</v>
      </c>
      <c r="D822" s="171" t="s">
        <v>239</v>
      </c>
      <c r="E822" s="171" t="s">
        <v>713</v>
      </c>
      <c r="F822" s="171" t="s">
        <v>920</v>
      </c>
      <c r="G822" s="172">
        <v>0.6</v>
      </c>
    </row>
    <row r="823" spans="1:7" ht="22.5">
      <c r="A823" s="169">
        <f t="shared" si="12"/>
        <v>808</v>
      </c>
      <c r="B823" s="170" t="s">
        <v>438</v>
      </c>
      <c r="C823" s="171" t="s">
        <v>160</v>
      </c>
      <c r="D823" s="171" t="s">
        <v>239</v>
      </c>
      <c r="E823" s="171" t="s">
        <v>713</v>
      </c>
      <c r="F823" s="171" t="s">
        <v>921</v>
      </c>
      <c r="G823" s="172">
        <v>0.6</v>
      </c>
    </row>
    <row r="824" spans="1:7" ht="12.75">
      <c r="A824" s="169">
        <f t="shared" si="12"/>
        <v>809</v>
      </c>
      <c r="B824" s="170" t="s">
        <v>33</v>
      </c>
      <c r="C824" s="171" t="s">
        <v>160</v>
      </c>
      <c r="D824" s="171" t="s">
        <v>239</v>
      </c>
      <c r="E824" s="171" t="s">
        <v>713</v>
      </c>
      <c r="F824" s="171" t="s">
        <v>34</v>
      </c>
      <c r="G824" s="172">
        <v>30</v>
      </c>
    </row>
    <row r="825" spans="1:7" ht="22.5">
      <c r="A825" s="169">
        <f t="shared" si="12"/>
        <v>810</v>
      </c>
      <c r="B825" s="170" t="s">
        <v>35</v>
      </c>
      <c r="C825" s="171" t="s">
        <v>160</v>
      </c>
      <c r="D825" s="171" t="s">
        <v>239</v>
      </c>
      <c r="E825" s="171" t="s">
        <v>713</v>
      </c>
      <c r="F825" s="171" t="s">
        <v>36</v>
      </c>
      <c r="G825" s="172">
        <v>30</v>
      </c>
    </row>
    <row r="826" spans="1:7" ht="101.25">
      <c r="A826" s="169">
        <f t="shared" si="12"/>
        <v>811</v>
      </c>
      <c r="B826" s="174" t="s">
        <v>714</v>
      </c>
      <c r="C826" s="171" t="s">
        <v>160</v>
      </c>
      <c r="D826" s="171" t="s">
        <v>239</v>
      </c>
      <c r="E826" s="171" t="s">
        <v>715</v>
      </c>
      <c r="F826" s="171"/>
      <c r="G826" s="172">
        <v>183</v>
      </c>
    </row>
    <row r="827" spans="1:7" ht="12.75">
      <c r="A827" s="169">
        <f t="shared" si="12"/>
        <v>812</v>
      </c>
      <c r="B827" s="170" t="s">
        <v>33</v>
      </c>
      <c r="C827" s="171" t="s">
        <v>160</v>
      </c>
      <c r="D827" s="171" t="s">
        <v>239</v>
      </c>
      <c r="E827" s="171" t="s">
        <v>715</v>
      </c>
      <c r="F827" s="171" t="s">
        <v>34</v>
      </c>
      <c r="G827" s="172">
        <v>183</v>
      </c>
    </row>
    <row r="828" spans="1:7" ht="22.5">
      <c r="A828" s="169">
        <f t="shared" si="12"/>
        <v>813</v>
      </c>
      <c r="B828" s="170" t="s">
        <v>35</v>
      </c>
      <c r="C828" s="171" t="s">
        <v>160</v>
      </c>
      <c r="D828" s="171" t="s">
        <v>239</v>
      </c>
      <c r="E828" s="171" t="s">
        <v>715</v>
      </c>
      <c r="F828" s="171" t="s">
        <v>36</v>
      </c>
      <c r="G828" s="172">
        <v>183</v>
      </c>
    </row>
    <row r="829" spans="1:7" ht="101.25">
      <c r="A829" s="169">
        <f t="shared" si="12"/>
        <v>814</v>
      </c>
      <c r="B829" s="174" t="s">
        <v>906</v>
      </c>
      <c r="C829" s="171" t="s">
        <v>160</v>
      </c>
      <c r="D829" s="171" t="s">
        <v>239</v>
      </c>
      <c r="E829" s="171" t="s">
        <v>907</v>
      </c>
      <c r="F829" s="171"/>
      <c r="G829" s="172">
        <f>84.4-1.6</f>
        <v>82.80000000000001</v>
      </c>
    </row>
    <row r="830" spans="1:7" ht="22.5">
      <c r="A830" s="169">
        <f t="shared" si="12"/>
        <v>815</v>
      </c>
      <c r="B830" s="170" t="s">
        <v>919</v>
      </c>
      <c r="C830" s="171" t="s">
        <v>160</v>
      </c>
      <c r="D830" s="171" t="s">
        <v>239</v>
      </c>
      <c r="E830" s="171" t="s">
        <v>907</v>
      </c>
      <c r="F830" s="171" t="s">
        <v>920</v>
      </c>
      <c r="G830" s="172">
        <v>0.6</v>
      </c>
    </row>
    <row r="831" spans="1:7" ht="22.5">
      <c r="A831" s="169">
        <f t="shared" si="12"/>
        <v>816</v>
      </c>
      <c r="B831" s="170" t="s">
        <v>438</v>
      </c>
      <c r="C831" s="171" t="s">
        <v>160</v>
      </c>
      <c r="D831" s="171" t="s">
        <v>239</v>
      </c>
      <c r="E831" s="171" t="s">
        <v>907</v>
      </c>
      <c r="F831" s="171" t="s">
        <v>921</v>
      </c>
      <c r="G831" s="172">
        <v>0.6</v>
      </c>
    </row>
    <row r="832" spans="1:7" ht="12.75">
      <c r="A832" s="169">
        <f t="shared" si="12"/>
        <v>817</v>
      </c>
      <c r="B832" s="170" t="s">
        <v>33</v>
      </c>
      <c r="C832" s="171" t="s">
        <v>160</v>
      </c>
      <c r="D832" s="171" t="s">
        <v>239</v>
      </c>
      <c r="E832" s="171" t="s">
        <v>907</v>
      </c>
      <c r="F832" s="171" t="s">
        <v>34</v>
      </c>
      <c r="G832" s="172">
        <f>83.8-1.6</f>
        <v>82.2</v>
      </c>
    </row>
    <row r="833" spans="1:7" ht="22.5">
      <c r="A833" s="169">
        <f t="shared" si="12"/>
        <v>818</v>
      </c>
      <c r="B833" s="170" t="s">
        <v>35</v>
      </c>
      <c r="C833" s="171" t="s">
        <v>160</v>
      </c>
      <c r="D833" s="171" t="s">
        <v>239</v>
      </c>
      <c r="E833" s="171" t="s">
        <v>907</v>
      </c>
      <c r="F833" s="171" t="s">
        <v>36</v>
      </c>
      <c r="G833" s="172">
        <f>83.8-1.6</f>
        <v>82.2</v>
      </c>
    </row>
    <row r="834" spans="1:7" ht="67.5">
      <c r="A834" s="169">
        <f t="shared" si="12"/>
        <v>819</v>
      </c>
      <c r="B834" s="174" t="s">
        <v>908</v>
      </c>
      <c r="C834" s="171" t="s">
        <v>160</v>
      </c>
      <c r="D834" s="171" t="s">
        <v>239</v>
      </c>
      <c r="E834" s="171" t="s">
        <v>909</v>
      </c>
      <c r="F834" s="171"/>
      <c r="G834" s="172">
        <v>4.3</v>
      </c>
    </row>
    <row r="835" spans="1:7" ht="12.75">
      <c r="A835" s="169">
        <f t="shared" si="12"/>
        <v>820</v>
      </c>
      <c r="B835" s="170" t="s">
        <v>33</v>
      </c>
      <c r="C835" s="171" t="s">
        <v>160</v>
      </c>
      <c r="D835" s="171" t="s">
        <v>239</v>
      </c>
      <c r="E835" s="171" t="s">
        <v>909</v>
      </c>
      <c r="F835" s="171" t="s">
        <v>34</v>
      </c>
      <c r="G835" s="172">
        <v>4.3</v>
      </c>
    </row>
    <row r="836" spans="1:7" ht="22.5">
      <c r="A836" s="169">
        <f t="shared" si="12"/>
        <v>821</v>
      </c>
      <c r="B836" s="170" t="s">
        <v>35</v>
      </c>
      <c r="C836" s="171" t="s">
        <v>160</v>
      </c>
      <c r="D836" s="171" t="s">
        <v>239</v>
      </c>
      <c r="E836" s="171" t="s">
        <v>909</v>
      </c>
      <c r="F836" s="171" t="s">
        <v>36</v>
      </c>
      <c r="G836" s="172">
        <v>4.3</v>
      </c>
    </row>
    <row r="837" spans="1:7" ht="33.75">
      <c r="A837" s="169">
        <f t="shared" si="12"/>
        <v>822</v>
      </c>
      <c r="B837" s="170" t="s">
        <v>910</v>
      </c>
      <c r="C837" s="171" t="s">
        <v>160</v>
      </c>
      <c r="D837" s="171" t="s">
        <v>239</v>
      </c>
      <c r="E837" s="171" t="s">
        <v>911</v>
      </c>
      <c r="F837" s="171"/>
      <c r="G837" s="172">
        <f>40711.7-517.8-245.7</f>
        <v>39948.2</v>
      </c>
    </row>
    <row r="838" spans="1:7" ht="112.5">
      <c r="A838" s="169">
        <f t="shared" si="12"/>
        <v>823</v>
      </c>
      <c r="B838" s="174" t="s">
        <v>912</v>
      </c>
      <c r="C838" s="171" t="s">
        <v>160</v>
      </c>
      <c r="D838" s="171" t="s">
        <v>239</v>
      </c>
      <c r="E838" s="171" t="s">
        <v>913</v>
      </c>
      <c r="F838" s="171"/>
      <c r="G838" s="172">
        <f>14128.1-517.8</f>
        <v>13610.300000000001</v>
      </c>
    </row>
    <row r="839" spans="1:7" ht="22.5">
      <c r="A839" s="169">
        <f t="shared" si="12"/>
        <v>824</v>
      </c>
      <c r="B839" s="170" t="s">
        <v>919</v>
      </c>
      <c r="C839" s="171" t="s">
        <v>160</v>
      </c>
      <c r="D839" s="171" t="s">
        <v>239</v>
      </c>
      <c r="E839" s="171" t="s">
        <v>913</v>
      </c>
      <c r="F839" s="171" t="s">
        <v>920</v>
      </c>
      <c r="G839" s="172">
        <v>276.2</v>
      </c>
    </row>
    <row r="840" spans="1:7" ht="22.5">
      <c r="A840" s="169">
        <f t="shared" si="12"/>
        <v>825</v>
      </c>
      <c r="B840" s="170" t="s">
        <v>438</v>
      </c>
      <c r="C840" s="171" t="s">
        <v>160</v>
      </c>
      <c r="D840" s="171" t="s">
        <v>239</v>
      </c>
      <c r="E840" s="171" t="s">
        <v>913</v>
      </c>
      <c r="F840" s="171" t="s">
        <v>921</v>
      </c>
      <c r="G840" s="172">
        <v>276.2</v>
      </c>
    </row>
    <row r="841" spans="1:7" ht="12.75">
      <c r="A841" s="169">
        <f t="shared" si="12"/>
        <v>826</v>
      </c>
      <c r="B841" s="170" t="s">
        <v>33</v>
      </c>
      <c r="C841" s="171" t="s">
        <v>160</v>
      </c>
      <c r="D841" s="171" t="s">
        <v>239</v>
      </c>
      <c r="E841" s="171" t="s">
        <v>913</v>
      </c>
      <c r="F841" s="171" t="s">
        <v>34</v>
      </c>
      <c r="G841" s="172">
        <f>13851.9-517.8</f>
        <v>13334.1</v>
      </c>
    </row>
    <row r="842" spans="1:7" ht="22.5">
      <c r="A842" s="169">
        <f t="shared" si="12"/>
        <v>827</v>
      </c>
      <c r="B842" s="170" t="s">
        <v>35</v>
      </c>
      <c r="C842" s="171" t="s">
        <v>160</v>
      </c>
      <c r="D842" s="171" t="s">
        <v>239</v>
      </c>
      <c r="E842" s="171" t="s">
        <v>913</v>
      </c>
      <c r="F842" s="171" t="s">
        <v>36</v>
      </c>
      <c r="G842" s="172">
        <f>13851.9-517.8</f>
        <v>13334.1</v>
      </c>
    </row>
    <row r="843" spans="1:7" ht="112.5">
      <c r="A843" s="169">
        <f t="shared" si="12"/>
        <v>828</v>
      </c>
      <c r="B843" s="174" t="s">
        <v>716</v>
      </c>
      <c r="C843" s="171" t="s">
        <v>160</v>
      </c>
      <c r="D843" s="171" t="s">
        <v>239</v>
      </c>
      <c r="E843" s="171" t="s">
        <v>717</v>
      </c>
      <c r="F843" s="171"/>
      <c r="G843" s="172">
        <v>4848.3</v>
      </c>
    </row>
    <row r="844" spans="1:7" ht="22.5">
      <c r="A844" s="169">
        <f t="shared" si="12"/>
        <v>829</v>
      </c>
      <c r="B844" s="170" t="s">
        <v>919</v>
      </c>
      <c r="C844" s="171" t="s">
        <v>160</v>
      </c>
      <c r="D844" s="171" t="s">
        <v>239</v>
      </c>
      <c r="E844" s="171" t="s">
        <v>717</v>
      </c>
      <c r="F844" s="171" t="s">
        <v>920</v>
      </c>
      <c r="G844" s="172">
        <v>87.8</v>
      </c>
    </row>
    <row r="845" spans="1:7" ht="22.5">
      <c r="A845" s="169">
        <f t="shared" si="12"/>
        <v>830</v>
      </c>
      <c r="B845" s="170" t="s">
        <v>438</v>
      </c>
      <c r="C845" s="171" t="s">
        <v>160</v>
      </c>
      <c r="D845" s="171" t="s">
        <v>239</v>
      </c>
      <c r="E845" s="171" t="s">
        <v>717</v>
      </c>
      <c r="F845" s="171" t="s">
        <v>921</v>
      </c>
      <c r="G845" s="172">
        <v>87.8</v>
      </c>
    </row>
    <row r="846" spans="1:7" ht="12.75">
      <c r="A846" s="169">
        <f t="shared" si="12"/>
        <v>831</v>
      </c>
      <c r="B846" s="170" t="s">
        <v>33</v>
      </c>
      <c r="C846" s="171" t="s">
        <v>160</v>
      </c>
      <c r="D846" s="171" t="s">
        <v>239</v>
      </c>
      <c r="E846" s="171" t="s">
        <v>717</v>
      </c>
      <c r="F846" s="171" t="s">
        <v>34</v>
      </c>
      <c r="G846" s="172">
        <v>4760.5</v>
      </c>
    </row>
    <row r="847" spans="1:7" ht="22.5">
      <c r="A847" s="169">
        <f t="shared" si="12"/>
        <v>832</v>
      </c>
      <c r="B847" s="170" t="s">
        <v>35</v>
      </c>
      <c r="C847" s="171" t="s">
        <v>160</v>
      </c>
      <c r="D847" s="171" t="s">
        <v>239</v>
      </c>
      <c r="E847" s="171" t="s">
        <v>717</v>
      </c>
      <c r="F847" s="171" t="s">
        <v>36</v>
      </c>
      <c r="G847" s="172">
        <v>4760.5</v>
      </c>
    </row>
    <row r="848" spans="1:7" ht="202.5">
      <c r="A848" s="169">
        <f t="shared" si="12"/>
        <v>833</v>
      </c>
      <c r="B848" s="174" t="s">
        <v>372</v>
      </c>
      <c r="C848" s="171" t="s">
        <v>160</v>
      </c>
      <c r="D848" s="171" t="s">
        <v>239</v>
      </c>
      <c r="E848" s="171" t="s">
        <v>373</v>
      </c>
      <c r="F848" s="171"/>
      <c r="G848" s="172">
        <f>13409.8-245.7</f>
        <v>13164.099999999999</v>
      </c>
    </row>
    <row r="849" spans="1:7" ht="22.5">
      <c r="A849" s="169">
        <f t="shared" si="12"/>
        <v>834</v>
      </c>
      <c r="B849" s="170" t="s">
        <v>919</v>
      </c>
      <c r="C849" s="171" t="s">
        <v>160</v>
      </c>
      <c r="D849" s="171" t="s">
        <v>239</v>
      </c>
      <c r="E849" s="171" t="s">
        <v>373</v>
      </c>
      <c r="F849" s="171" t="s">
        <v>920</v>
      </c>
      <c r="G849" s="172">
        <v>226.3</v>
      </c>
    </row>
    <row r="850" spans="1:7" ht="22.5">
      <c r="A850" s="169">
        <f t="shared" si="12"/>
        <v>835</v>
      </c>
      <c r="B850" s="170" t="s">
        <v>438</v>
      </c>
      <c r="C850" s="171" t="s">
        <v>160</v>
      </c>
      <c r="D850" s="171" t="s">
        <v>239</v>
      </c>
      <c r="E850" s="171" t="s">
        <v>373</v>
      </c>
      <c r="F850" s="171" t="s">
        <v>921</v>
      </c>
      <c r="G850" s="172">
        <v>226.3</v>
      </c>
    </row>
    <row r="851" spans="1:7" ht="12.75">
      <c r="A851" s="169">
        <f t="shared" si="12"/>
        <v>836</v>
      </c>
      <c r="B851" s="170" t="s">
        <v>33</v>
      </c>
      <c r="C851" s="171" t="s">
        <v>160</v>
      </c>
      <c r="D851" s="171" t="s">
        <v>239</v>
      </c>
      <c r="E851" s="171" t="s">
        <v>373</v>
      </c>
      <c r="F851" s="171" t="s">
        <v>34</v>
      </c>
      <c r="G851" s="172">
        <f>13183.5-245.7</f>
        <v>12937.8</v>
      </c>
    </row>
    <row r="852" spans="1:7" ht="22.5">
      <c r="A852" s="169">
        <f t="shared" si="12"/>
        <v>837</v>
      </c>
      <c r="B852" s="170" t="s">
        <v>35</v>
      </c>
      <c r="C852" s="171" t="s">
        <v>160</v>
      </c>
      <c r="D852" s="171" t="s">
        <v>239</v>
      </c>
      <c r="E852" s="171" t="s">
        <v>373</v>
      </c>
      <c r="F852" s="171" t="s">
        <v>36</v>
      </c>
      <c r="G852" s="172">
        <f>13183.5-245.7</f>
        <v>12937.8</v>
      </c>
    </row>
    <row r="853" spans="1:7" ht="67.5">
      <c r="A853" s="169">
        <f t="shared" si="12"/>
        <v>838</v>
      </c>
      <c r="B853" s="170" t="s">
        <v>374</v>
      </c>
      <c r="C853" s="171" t="s">
        <v>160</v>
      </c>
      <c r="D853" s="171" t="s">
        <v>239</v>
      </c>
      <c r="E853" s="171" t="s">
        <v>375</v>
      </c>
      <c r="F853" s="171"/>
      <c r="G853" s="172">
        <v>8325.5</v>
      </c>
    </row>
    <row r="854" spans="1:7" ht="22.5">
      <c r="A854" s="169">
        <f t="shared" si="12"/>
        <v>839</v>
      </c>
      <c r="B854" s="170" t="s">
        <v>919</v>
      </c>
      <c r="C854" s="171" t="s">
        <v>160</v>
      </c>
      <c r="D854" s="171" t="s">
        <v>239</v>
      </c>
      <c r="E854" s="171" t="s">
        <v>375</v>
      </c>
      <c r="F854" s="171" t="s">
        <v>920</v>
      </c>
      <c r="G854" s="172">
        <v>223.7</v>
      </c>
    </row>
    <row r="855" spans="1:7" ht="22.5">
      <c r="A855" s="169">
        <f t="shared" si="12"/>
        <v>840</v>
      </c>
      <c r="B855" s="170" t="s">
        <v>438</v>
      </c>
      <c r="C855" s="171" t="s">
        <v>160</v>
      </c>
      <c r="D855" s="171" t="s">
        <v>239</v>
      </c>
      <c r="E855" s="171" t="s">
        <v>375</v>
      </c>
      <c r="F855" s="171" t="s">
        <v>921</v>
      </c>
      <c r="G855" s="172">
        <v>223.7</v>
      </c>
    </row>
    <row r="856" spans="1:7" ht="12.75">
      <c r="A856" s="169">
        <f t="shared" si="12"/>
        <v>841</v>
      </c>
      <c r="B856" s="170" t="s">
        <v>33</v>
      </c>
      <c r="C856" s="171" t="s">
        <v>160</v>
      </c>
      <c r="D856" s="171" t="s">
        <v>239</v>
      </c>
      <c r="E856" s="171" t="s">
        <v>375</v>
      </c>
      <c r="F856" s="171" t="s">
        <v>34</v>
      </c>
      <c r="G856" s="172">
        <v>8101.8</v>
      </c>
    </row>
    <row r="857" spans="1:7" ht="22.5">
      <c r="A857" s="169">
        <f t="shared" si="12"/>
        <v>842</v>
      </c>
      <c r="B857" s="170" t="s">
        <v>35</v>
      </c>
      <c r="C857" s="171" t="s">
        <v>160</v>
      </c>
      <c r="D857" s="171" t="s">
        <v>239</v>
      </c>
      <c r="E857" s="171" t="s">
        <v>375</v>
      </c>
      <c r="F857" s="171" t="s">
        <v>36</v>
      </c>
      <c r="G857" s="172">
        <v>8101.8</v>
      </c>
    </row>
    <row r="858" spans="1:7" ht="22.5">
      <c r="A858" s="169">
        <f t="shared" si="12"/>
        <v>843</v>
      </c>
      <c r="B858" s="170" t="s">
        <v>650</v>
      </c>
      <c r="C858" s="171" t="s">
        <v>160</v>
      </c>
      <c r="D858" s="171" t="s">
        <v>239</v>
      </c>
      <c r="E858" s="171" t="s">
        <v>773</v>
      </c>
      <c r="F858" s="171"/>
      <c r="G858" s="172">
        <v>1006.3</v>
      </c>
    </row>
    <row r="859" spans="1:7" ht="78.75">
      <c r="A859" s="169">
        <f aca="true" t="shared" si="13" ref="A859:A880">A858+1</f>
        <v>844</v>
      </c>
      <c r="B859" s="174" t="s">
        <v>458</v>
      </c>
      <c r="C859" s="171" t="s">
        <v>160</v>
      </c>
      <c r="D859" s="171" t="s">
        <v>239</v>
      </c>
      <c r="E859" s="171" t="s">
        <v>959</v>
      </c>
      <c r="F859" s="171"/>
      <c r="G859" s="172">
        <v>71.3</v>
      </c>
    </row>
    <row r="860" spans="1:7" ht="12.75">
      <c r="A860" s="169">
        <f t="shared" si="13"/>
        <v>845</v>
      </c>
      <c r="B860" s="170" t="s">
        <v>33</v>
      </c>
      <c r="C860" s="171" t="s">
        <v>160</v>
      </c>
      <c r="D860" s="171" t="s">
        <v>239</v>
      </c>
      <c r="E860" s="171" t="s">
        <v>959</v>
      </c>
      <c r="F860" s="171" t="s">
        <v>34</v>
      </c>
      <c r="G860" s="172">
        <v>71.3</v>
      </c>
    </row>
    <row r="861" spans="1:7" ht="12.75">
      <c r="A861" s="169">
        <f t="shared" si="13"/>
        <v>846</v>
      </c>
      <c r="B861" s="170" t="s">
        <v>702</v>
      </c>
      <c r="C861" s="171" t="s">
        <v>160</v>
      </c>
      <c r="D861" s="171" t="s">
        <v>239</v>
      </c>
      <c r="E861" s="171" t="s">
        <v>959</v>
      </c>
      <c r="F861" s="171" t="s">
        <v>703</v>
      </c>
      <c r="G861" s="172">
        <v>71.3</v>
      </c>
    </row>
    <row r="862" spans="1:7" ht="78.75">
      <c r="A862" s="169">
        <f t="shared" si="13"/>
        <v>847</v>
      </c>
      <c r="B862" s="174" t="s">
        <v>459</v>
      </c>
      <c r="C862" s="171" t="s">
        <v>160</v>
      </c>
      <c r="D862" s="171" t="s">
        <v>239</v>
      </c>
      <c r="E862" s="171" t="s">
        <v>960</v>
      </c>
      <c r="F862" s="171"/>
      <c r="G862" s="172">
        <v>818</v>
      </c>
    </row>
    <row r="863" spans="1:7" ht="22.5">
      <c r="A863" s="169">
        <f t="shared" si="13"/>
        <v>848</v>
      </c>
      <c r="B863" s="170" t="s">
        <v>919</v>
      </c>
      <c r="C863" s="171" t="s">
        <v>160</v>
      </c>
      <c r="D863" s="171" t="s">
        <v>239</v>
      </c>
      <c r="E863" s="171" t="s">
        <v>960</v>
      </c>
      <c r="F863" s="171" t="s">
        <v>920</v>
      </c>
      <c r="G863" s="172">
        <v>679</v>
      </c>
    </row>
    <row r="864" spans="1:7" ht="22.5">
      <c r="A864" s="169">
        <f t="shared" si="13"/>
        <v>849</v>
      </c>
      <c r="B864" s="170" t="s">
        <v>438</v>
      </c>
      <c r="C864" s="171" t="s">
        <v>160</v>
      </c>
      <c r="D864" s="171" t="s">
        <v>239</v>
      </c>
      <c r="E864" s="171" t="s">
        <v>960</v>
      </c>
      <c r="F864" s="171" t="s">
        <v>921</v>
      </c>
      <c r="G864" s="172">
        <v>679</v>
      </c>
    </row>
    <row r="865" spans="1:7" ht="12.75">
      <c r="A865" s="169">
        <f t="shared" si="13"/>
        <v>850</v>
      </c>
      <c r="B865" s="170" t="s">
        <v>33</v>
      </c>
      <c r="C865" s="171" t="s">
        <v>160</v>
      </c>
      <c r="D865" s="171" t="s">
        <v>239</v>
      </c>
      <c r="E865" s="171" t="s">
        <v>960</v>
      </c>
      <c r="F865" s="171" t="s">
        <v>34</v>
      </c>
      <c r="G865" s="172">
        <v>139</v>
      </c>
    </row>
    <row r="866" spans="1:7" ht="12.75">
      <c r="A866" s="169">
        <f t="shared" si="13"/>
        <v>851</v>
      </c>
      <c r="B866" s="170" t="s">
        <v>702</v>
      </c>
      <c r="C866" s="171" t="s">
        <v>160</v>
      </c>
      <c r="D866" s="171" t="s">
        <v>239</v>
      </c>
      <c r="E866" s="171" t="s">
        <v>960</v>
      </c>
      <c r="F866" s="171" t="s">
        <v>703</v>
      </c>
      <c r="G866" s="172">
        <v>139</v>
      </c>
    </row>
    <row r="867" spans="1:7" ht="123.75">
      <c r="A867" s="169">
        <f t="shared" si="13"/>
        <v>852</v>
      </c>
      <c r="B867" s="174" t="s">
        <v>460</v>
      </c>
      <c r="C867" s="171" t="s">
        <v>160</v>
      </c>
      <c r="D867" s="171" t="s">
        <v>239</v>
      </c>
      <c r="E867" s="171" t="s">
        <v>961</v>
      </c>
      <c r="F867" s="171"/>
      <c r="G867" s="172">
        <v>117</v>
      </c>
    </row>
    <row r="868" spans="1:7" ht="12.75">
      <c r="A868" s="169">
        <f t="shared" si="13"/>
        <v>853</v>
      </c>
      <c r="B868" s="170" t="s">
        <v>33</v>
      </c>
      <c r="C868" s="171" t="s">
        <v>160</v>
      </c>
      <c r="D868" s="171" t="s">
        <v>239</v>
      </c>
      <c r="E868" s="171" t="s">
        <v>961</v>
      </c>
      <c r="F868" s="171" t="s">
        <v>34</v>
      </c>
      <c r="G868" s="172">
        <v>117</v>
      </c>
    </row>
    <row r="869" spans="1:7" ht="12.75">
      <c r="A869" s="169">
        <f t="shared" si="13"/>
        <v>854</v>
      </c>
      <c r="B869" s="170" t="s">
        <v>702</v>
      </c>
      <c r="C869" s="171" t="s">
        <v>160</v>
      </c>
      <c r="D869" s="171" t="s">
        <v>239</v>
      </c>
      <c r="E869" s="171" t="s">
        <v>961</v>
      </c>
      <c r="F869" s="171" t="s">
        <v>703</v>
      </c>
      <c r="G869" s="172">
        <v>117</v>
      </c>
    </row>
    <row r="870" spans="1:7" ht="12.75">
      <c r="A870" s="169">
        <f t="shared" si="13"/>
        <v>855</v>
      </c>
      <c r="B870" s="170" t="s">
        <v>352</v>
      </c>
      <c r="C870" s="171" t="s">
        <v>160</v>
      </c>
      <c r="D870" s="171" t="s">
        <v>353</v>
      </c>
      <c r="E870" s="171"/>
      <c r="F870" s="171"/>
      <c r="G870" s="172">
        <v>6778.1</v>
      </c>
    </row>
    <row r="871" spans="1:7" ht="22.5">
      <c r="A871" s="169">
        <f t="shared" si="13"/>
        <v>856</v>
      </c>
      <c r="B871" s="170" t="s">
        <v>680</v>
      </c>
      <c r="C871" s="171" t="s">
        <v>160</v>
      </c>
      <c r="D871" s="171" t="s">
        <v>353</v>
      </c>
      <c r="E871" s="171" t="s">
        <v>681</v>
      </c>
      <c r="F871" s="171"/>
      <c r="G871" s="172">
        <v>6778.1</v>
      </c>
    </row>
    <row r="872" spans="1:7" ht="22.5">
      <c r="A872" s="169">
        <f t="shared" si="13"/>
        <v>857</v>
      </c>
      <c r="B872" s="170" t="s">
        <v>650</v>
      </c>
      <c r="C872" s="171" t="s">
        <v>160</v>
      </c>
      <c r="D872" s="171" t="s">
        <v>353</v>
      </c>
      <c r="E872" s="171" t="s">
        <v>773</v>
      </c>
      <c r="F872" s="171"/>
      <c r="G872" s="172">
        <v>6778.1</v>
      </c>
    </row>
    <row r="873" spans="1:7" ht="78.75">
      <c r="A873" s="169">
        <f t="shared" si="13"/>
        <v>858</v>
      </c>
      <c r="B873" s="174" t="s">
        <v>774</v>
      </c>
      <c r="C873" s="171" t="s">
        <v>160</v>
      </c>
      <c r="D873" s="171" t="s">
        <v>353</v>
      </c>
      <c r="E873" s="171" t="s">
        <v>775</v>
      </c>
      <c r="F873" s="171"/>
      <c r="G873" s="172">
        <v>6778.1</v>
      </c>
    </row>
    <row r="874" spans="1:7" ht="56.25">
      <c r="A874" s="169">
        <f t="shared" si="13"/>
        <v>859</v>
      </c>
      <c r="B874" s="170" t="s">
        <v>738</v>
      </c>
      <c r="C874" s="171" t="s">
        <v>160</v>
      </c>
      <c r="D874" s="171" t="s">
        <v>353</v>
      </c>
      <c r="E874" s="171" t="s">
        <v>775</v>
      </c>
      <c r="F874" s="171" t="s">
        <v>739</v>
      </c>
      <c r="G874" s="172">
        <v>6333.6</v>
      </c>
    </row>
    <row r="875" spans="1:7" ht="22.5">
      <c r="A875" s="169">
        <f t="shared" si="13"/>
        <v>860</v>
      </c>
      <c r="B875" s="170" t="s">
        <v>916</v>
      </c>
      <c r="C875" s="171" t="s">
        <v>160</v>
      </c>
      <c r="D875" s="171" t="s">
        <v>353</v>
      </c>
      <c r="E875" s="171" t="s">
        <v>775</v>
      </c>
      <c r="F875" s="171" t="s">
        <v>303</v>
      </c>
      <c r="G875" s="172">
        <v>6333.6</v>
      </c>
    </row>
    <row r="876" spans="1:7" ht="22.5">
      <c r="A876" s="169">
        <f t="shared" si="13"/>
        <v>861</v>
      </c>
      <c r="B876" s="170" t="s">
        <v>919</v>
      </c>
      <c r="C876" s="171" t="s">
        <v>160</v>
      </c>
      <c r="D876" s="171" t="s">
        <v>353</v>
      </c>
      <c r="E876" s="171" t="s">
        <v>775</v>
      </c>
      <c r="F876" s="171" t="s">
        <v>920</v>
      </c>
      <c r="G876" s="172">
        <v>444.4</v>
      </c>
    </row>
    <row r="877" spans="1:7" ht="22.5">
      <c r="A877" s="169">
        <f t="shared" si="13"/>
        <v>862</v>
      </c>
      <c r="B877" s="170" t="s">
        <v>438</v>
      </c>
      <c r="C877" s="171" t="s">
        <v>160</v>
      </c>
      <c r="D877" s="171" t="s">
        <v>353</v>
      </c>
      <c r="E877" s="171" t="s">
        <v>775</v>
      </c>
      <c r="F877" s="171" t="s">
        <v>921</v>
      </c>
      <c r="G877" s="172">
        <v>444.4</v>
      </c>
    </row>
    <row r="878" spans="1:7" ht="12.75">
      <c r="A878" s="169">
        <f t="shared" si="13"/>
        <v>863</v>
      </c>
      <c r="B878" s="170" t="s">
        <v>949</v>
      </c>
      <c r="C878" s="171" t="s">
        <v>160</v>
      </c>
      <c r="D878" s="171" t="s">
        <v>353</v>
      </c>
      <c r="E878" s="171" t="s">
        <v>775</v>
      </c>
      <c r="F878" s="171" t="s">
        <v>950</v>
      </c>
      <c r="G878" s="172">
        <v>0.1</v>
      </c>
    </row>
    <row r="879" spans="1:7" ht="12.75">
      <c r="A879" s="169">
        <f t="shared" si="13"/>
        <v>864</v>
      </c>
      <c r="B879" s="170" t="s">
        <v>951</v>
      </c>
      <c r="C879" s="171" t="s">
        <v>160</v>
      </c>
      <c r="D879" s="171" t="s">
        <v>353</v>
      </c>
      <c r="E879" s="171" t="s">
        <v>775</v>
      </c>
      <c r="F879" s="171" t="s">
        <v>952</v>
      </c>
      <c r="G879" s="172">
        <v>0.1</v>
      </c>
    </row>
    <row r="880" spans="1:7" ht="12.75">
      <c r="A880" s="173">
        <f t="shared" si="13"/>
        <v>865</v>
      </c>
      <c r="B880" s="178" t="s">
        <v>728</v>
      </c>
      <c r="C880" s="179"/>
      <c r="D880" s="179"/>
      <c r="E880" s="179"/>
      <c r="F880" s="166"/>
      <c r="G880" s="168">
        <f>841744.9-0.7+464+5499.8-100-13.4-517.8-245.7+70+4500-1.6</f>
        <v>851399.5000000001</v>
      </c>
    </row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</sheetData>
  <sheetProtection/>
  <mergeCells count="14">
    <mergeCell ref="A6:G6"/>
    <mergeCell ref="A7:G7"/>
    <mergeCell ref="A1:G1"/>
    <mergeCell ref="A2:G2"/>
    <mergeCell ref="A3:G3"/>
    <mergeCell ref="A5:G5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7086614173228347" right="0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58"/>
  <sheetViews>
    <sheetView zoomScalePageLayoutView="0" workbookViewId="0" topLeftCell="A393">
      <selection activeCell="E399" sqref="E399"/>
    </sheetView>
  </sheetViews>
  <sheetFormatPr defaultColWidth="9.00390625" defaultRowHeight="12.75" customHeight="1"/>
  <cols>
    <col min="1" max="1" width="6.125" style="10" customWidth="1"/>
    <col min="2" max="2" width="40.75390625" style="10" customWidth="1"/>
    <col min="3" max="5" width="10.75390625" style="10" customWidth="1"/>
    <col min="6" max="6" width="11.875" style="10" customWidth="1"/>
    <col min="7" max="7" width="8.875" style="10" customWidth="1"/>
    <col min="8" max="16384" width="9.125" style="10" customWidth="1"/>
  </cols>
  <sheetData>
    <row r="1" spans="1:6" ht="12.75" customHeight="1">
      <c r="A1" s="275" t="s">
        <v>527</v>
      </c>
      <c r="B1" s="275"/>
      <c r="C1" s="275"/>
      <c r="D1" s="275"/>
      <c r="E1" s="275"/>
      <c r="F1" s="275"/>
    </row>
    <row r="2" spans="1:6" ht="12.75" customHeight="1">
      <c r="A2" s="275" t="s">
        <v>779</v>
      </c>
      <c r="B2" s="275"/>
      <c r="C2" s="275"/>
      <c r="D2" s="275"/>
      <c r="E2" s="275"/>
      <c r="F2" s="275"/>
    </row>
    <row r="3" spans="1:6" ht="12.75" customHeight="1">
      <c r="A3" s="275" t="s">
        <v>143</v>
      </c>
      <c r="B3" s="275"/>
      <c r="C3" s="275"/>
      <c r="D3" s="275"/>
      <c r="E3" s="275"/>
      <c r="F3" s="275"/>
    </row>
    <row r="4" spans="1:6" ht="12.75" customHeight="1">
      <c r="A4" s="126"/>
      <c r="B4" s="126"/>
      <c r="C4" s="126"/>
      <c r="D4" s="126"/>
      <c r="E4" s="126"/>
      <c r="F4" s="126"/>
    </row>
    <row r="5" spans="1:6" ht="12.75" customHeight="1">
      <c r="A5" s="275" t="s">
        <v>604</v>
      </c>
      <c r="B5" s="275"/>
      <c r="C5" s="275"/>
      <c r="D5" s="275"/>
      <c r="E5" s="275"/>
      <c r="F5" s="275"/>
    </row>
    <row r="6" spans="1:6" ht="12.75" customHeight="1">
      <c r="A6" s="275" t="s">
        <v>779</v>
      </c>
      <c r="B6" s="275"/>
      <c r="C6" s="275"/>
      <c r="D6" s="275"/>
      <c r="E6" s="275"/>
      <c r="F6" s="275"/>
    </row>
    <row r="7" spans="1:6" ht="12.75" customHeight="1">
      <c r="A7" s="275" t="s">
        <v>435</v>
      </c>
      <c r="B7" s="275"/>
      <c r="C7" s="275"/>
      <c r="D7" s="275"/>
      <c r="E7" s="275"/>
      <c r="F7" s="275"/>
    </row>
    <row r="8" spans="5:6" ht="12.75" customHeight="1">
      <c r="E8" s="18"/>
      <c r="F8" s="18"/>
    </row>
    <row r="10" spans="1:6" ht="12.75" customHeight="1">
      <c r="A10" s="319" t="s">
        <v>780</v>
      </c>
      <c r="B10" s="319"/>
      <c r="C10" s="319"/>
      <c r="D10" s="319"/>
      <c r="E10" s="319"/>
      <c r="F10" s="319"/>
    </row>
    <row r="11" spans="1:6" ht="12.75" customHeight="1">
      <c r="A11" s="319" t="s">
        <v>782</v>
      </c>
      <c r="B11" s="319"/>
      <c r="C11" s="319"/>
      <c r="D11" s="319"/>
      <c r="E11" s="319"/>
      <c r="F11" s="319"/>
    </row>
    <row r="12" spans="1:6" ht="12.75" customHeight="1">
      <c r="A12" s="319" t="s">
        <v>905</v>
      </c>
      <c r="B12" s="319"/>
      <c r="C12" s="319"/>
      <c r="D12" s="319"/>
      <c r="E12" s="319"/>
      <c r="F12" s="319"/>
    </row>
    <row r="13" spans="1:6" ht="12.75" customHeight="1">
      <c r="A13" s="319" t="s">
        <v>781</v>
      </c>
      <c r="B13" s="319"/>
      <c r="C13" s="319"/>
      <c r="D13" s="319"/>
      <c r="E13" s="319"/>
      <c r="F13" s="319"/>
    </row>
    <row r="14" spans="1:6" ht="12.75" customHeight="1">
      <c r="A14" s="320"/>
      <c r="B14" s="320"/>
      <c r="C14" s="18"/>
      <c r="F14" s="4" t="s">
        <v>534</v>
      </c>
    </row>
    <row r="15" spans="1:6" ht="38.25">
      <c r="A15" s="52" t="s">
        <v>187</v>
      </c>
      <c r="B15" s="52" t="s">
        <v>776</v>
      </c>
      <c r="C15" s="52" t="s">
        <v>718</v>
      </c>
      <c r="D15" s="52" t="s">
        <v>55</v>
      </c>
      <c r="E15" s="52" t="s">
        <v>56</v>
      </c>
      <c r="F15" s="52" t="s">
        <v>719</v>
      </c>
    </row>
    <row r="16" spans="1:6" ht="12.75">
      <c r="A16" s="70" t="s">
        <v>57</v>
      </c>
      <c r="B16" s="70" t="s">
        <v>274</v>
      </c>
      <c r="C16" s="70" t="s">
        <v>58</v>
      </c>
      <c r="D16" s="70" t="s">
        <v>59</v>
      </c>
      <c r="E16" s="70" t="s">
        <v>60</v>
      </c>
      <c r="F16" s="70" t="s">
        <v>61</v>
      </c>
    </row>
    <row r="17" spans="1:6" ht="12.75">
      <c r="A17" s="171" t="s">
        <v>57</v>
      </c>
      <c r="B17" s="170" t="s">
        <v>731</v>
      </c>
      <c r="C17" s="130" t="s">
        <v>343</v>
      </c>
      <c r="D17" s="130"/>
      <c r="E17" s="130"/>
      <c r="F17" s="131">
        <f>46166.2-0.7</f>
        <v>46165.5</v>
      </c>
    </row>
    <row r="18" spans="1:6" ht="28.5" customHeight="1">
      <c r="A18" s="169">
        <f>A17+1</f>
        <v>2</v>
      </c>
      <c r="B18" s="170" t="s">
        <v>344</v>
      </c>
      <c r="C18" s="130" t="s">
        <v>345</v>
      </c>
      <c r="D18" s="130"/>
      <c r="E18" s="130"/>
      <c r="F18" s="131">
        <v>943.2</v>
      </c>
    </row>
    <row r="19" spans="1:6" ht="22.5">
      <c r="A19" s="169">
        <f aca="true" t="shared" si="0" ref="A19:A82">A18+1</f>
        <v>3</v>
      </c>
      <c r="B19" s="170" t="s">
        <v>732</v>
      </c>
      <c r="C19" s="130" t="s">
        <v>345</v>
      </c>
      <c r="D19" s="130" t="s">
        <v>733</v>
      </c>
      <c r="E19" s="130"/>
      <c r="F19" s="131">
        <v>943.2</v>
      </c>
    </row>
    <row r="20" spans="1:6" ht="22.5">
      <c r="A20" s="169">
        <f t="shared" si="0"/>
        <v>4</v>
      </c>
      <c r="B20" s="170" t="s">
        <v>734</v>
      </c>
      <c r="C20" s="130" t="s">
        <v>345</v>
      </c>
      <c r="D20" s="130" t="s">
        <v>735</v>
      </c>
      <c r="E20" s="130"/>
      <c r="F20" s="131">
        <v>943.2</v>
      </c>
    </row>
    <row r="21" spans="1:6" ht="33.75">
      <c r="A21" s="169">
        <f t="shared" si="0"/>
        <v>5</v>
      </c>
      <c r="B21" s="170" t="s">
        <v>736</v>
      </c>
      <c r="C21" s="130" t="s">
        <v>345</v>
      </c>
      <c r="D21" s="130" t="s">
        <v>737</v>
      </c>
      <c r="E21" s="130"/>
      <c r="F21" s="131">
        <v>943.2</v>
      </c>
    </row>
    <row r="22" spans="1:6" ht="56.25">
      <c r="A22" s="169">
        <f t="shared" si="0"/>
        <v>6</v>
      </c>
      <c r="B22" s="170" t="s">
        <v>738</v>
      </c>
      <c r="C22" s="130" t="s">
        <v>345</v>
      </c>
      <c r="D22" s="130" t="s">
        <v>737</v>
      </c>
      <c r="E22" s="130" t="s">
        <v>739</v>
      </c>
      <c r="F22" s="131">
        <v>943.2</v>
      </c>
    </row>
    <row r="23" spans="1:6" ht="22.5">
      <c r="A23" s="169">
        <f t="shared" si="0"/>
        <v>7</v>
      </c>
      <c r="B23" s="170" t="s">
        <v>916</v>
      </c>
      <c r="C23" s="130" t="s">
        <v>345</v>
      </c>
      <c r="D23" s="130" t="s">
        <v>737</v>
      </c>
      <c r="E23" s="130" t="s">
        <v>303</v>
      </c>
      <c r="F23" s="131">
        <v>943.2</v>
      </c>
    </row>
    <row r="24" spans="1:6" ht="38.25" customHeight="1">
      <c r="A24" s="169">
        <f t="shared" si="0"/>
        <v>8</v>
      </c>
      <c r="B24" s="170" t="s">
        <v>346</v>
      </c>
      <c r="C24" s="130" t="s">
        <v>347</v>
      </c>
      <c r="D24" s="130"/>
      <c r="E24" s="130"/>
      <c r="F24" s="131">
        <v>1448.5</v>
      </c>
    </row>
    <row r="25" spans="1:6" ht="22.5">
      <c r="A25" s="169">
        <f t="shared" si="0"/>
        <v>9</v>
      </c>
      <c r="B25" s="170" t="s">
        <v>732</v>
      </c>
      <c r="C25" s="130" t="s">
        <v>347</v>
      </c>
      <c r="D25" s="130" t="s">
        <v>733</v>
      </c>
      <c r="E25" s="130"/>
      <c r="F25" s="131">
        <v>1448.5</v>
      </c>
    </row>
    <row r="26" spans="1:6" ht="22.5">
      <c r="A26" s="169">
        <f t="shared" si="0"/>
        <v>10</v>
      </c>
      <c r="B26" s="170" t="s">
        <v>734</v>
      </c>
      <c r="C26" s="130" t="s">
        <v>347</v>
      </c>
      <c r="D26" s="130" t="s">
        <v>735</v>
      </c>
      <c r="E26" s="130"/>
      <c r="F26" s="131">
        <v>1448.5</v>
      </c>
    </row>
    <row r="27" spans="1:6" ht="33.75">
      <c r="A27" s="169">
        <f t="shared" si="0"/>
        <v>11</v>
      </c>
      <c r="B27" s="170" t="s">
        <v>917</v>
      </c>
      <c r="C27" s="130" t="s">
        <v>347</v>
      </c>
      <c r="D27" s="130" t="s">
        <v>918</v>
      </c>
      <c r="E27" s="130"/>
      <c r="F27" s="131">
        <v>1448.5</v>
      </c>
    </row>
    <row r="28" spans="1:6" ht="56.25">
      <c r="A28" s="169">
        <f t="shared" si="0"/>
        <v>12</v>
      </c>
      <c r="B28" s="170" t="s">
        <v>738</v>
      </c>
      <c r="C28" s="130" t="s">
        <v>347</v>
      </c>
      <c r="D28" s="130" t="s">
        <v>918</v>
      </c>
      <c r="E28" s="130" t="s">
        <v>739</v>
      </c>
      <c r="F28" s="131">
        <v>853</v>
      </c>
    </row>
    <row r="29" spans="1:6" ht="22.5">
      <c r="A29" s="169">
        <f t="shared" si="0"/>
        <v>13</v>
      </c>
      <c r="B29" s="170" t="s">
        <v>916</v>
      </c>
      <c r="C29" s="130" t="s">
        <v>347</v>
      </c>
      <c r="D29" s="130" t="s">
        <v>918</v>
      </c>
      <c r="E29" s="130" t="s">
        <v>303</v>
      </c>
      <c r="F29" s="131">
        <v>853</v>
      </c>
    </row>
    <row r="30" spans="1:6" ht="22.5">
      <c r="A30" s="169">
        <f t="shared" si="0"/>
        <v>14</v>
      </c>
      <c r="B30" s="170" t="s">
        <v>919</v>
      </c>
      <c r="C30" s="130" t="s">
        <v>347</v>
      </c>
      <c r="D30" s="130" t="s">
        <v>918</v>
      </c>
      <c r="E30" s="130" t="s">
        <v>920</v>
      </c>
      <c r="F30" s="131">
        <v>595.5</v>
      </c>
    </row>
    <row r="31" spans="1:6" ht="22.5">
      <c r="A31" s="169">
        <f t="shared" si="0"/>
        <v>15</v>
      </c>
      <c r="B31" s="170" t="s">
        <v>438</v>
      </c>
      <c r="C31" s="130" t="s">
        <v>347</v>
      </c>
      <c r="D31" s="130" t="s">
        <v>918</v>
      </c>
      <c r="E31" s="130" t="s">
        <v>921</v>
      </c>
      <c r="F31" s="131">
        <v>595.5</v>
      </c>
    </row>
    <row r="32" spans="1:6" ht="45">
      <c r="A32" s="169">
        <f t="shared" si="0"/>
        <v>16</v>
      </c>
      <c r="B32" s="170" t="s">
        <v>722</v>
      </c>
      <c r="C32" s="130" t="s">
        <v>348</v>
      </c>
      <c r="D32" s="130"/>
      <c r="E32" s="130"/>
      <c r="F32" s="131">
        <v>35691</v>
      </c>
    </row>
    <row r="33" spans="1:6" ht="33.75">
      <c r="A33" s="169">
        <f t="shared" si="0"/>
        <v>17</v>
      </c>
      <c r="B33" s="170" t="s">
        <v>1015</v>
      </c>
      <c r="C33" s="130" t="s">
        <v>348</v>
      </c>
      <c r="D33" s="130" t="s">
        <v>1016</v>
      </c>
      <c r="E33" s="130"/>
      <c r="F33" s="131">
        <v>68</v>
      </c>
    </row>
    <row r="34" spans="1:6" ht="22.5">
      <c r="A34" s="169">
        <f t="shared" si="0"/>
        <v>18</v>
      </c>
      <c r="B34" s="170" t="s">
        <v>1035</v>
      </c>
      <c r="C34" s="130" t="s">
        <v>348</v>
      </c>
      <c r="D34" s="130" t="s">
        <v>1036</v>
      </c>
      <c r="E34" s="130"/>
      <c r="F34" s="131">
        <v>68</v>
      </c>
    </row>
    <row r="35" spans="1:6" ht="90">
      <c r="A35" s="169">
        <f t="shared" si="0"/>
        <v>19</v>
      </c>
      <c r="B35" s="174" t="s">
        <v>559</v>
      </c>
      <c r="C35" s="130" t="s">
        <v>348</v>
      </c>
      <c r="D35" s="130" t="s">
        <v>560</v>
      </c>
      <c r="E35" s="130"/>
      <c r="F35" s="131">
        <v>68</v>
      </c>
    </row>
    <row r="36" spans="1:6" ht="22.5">
      <c r="A36" s="169">
        <f t="shared" si="0"/>
        <v>20</v>
      </c>
      <c r="B36" s="170" t="s">
        <v>919</v>
      </c>
      <c r="C36" s="130" t="s">
        <v>348</v>
      </c>
      <c r="D36" s="130" t="s">
        <v>560</v>
      </c>
      <c r="E36" s="130" t="s">
        <v>920</v>
      </c>
      <c r="F36" s="131">
        <v>68</v>
      </c>
    </row>
    <row r="37" spans="1:6" ht="22.5">
      <c r="A37" s="169">
        <f t="shared" si="0"/>
        <v>21</v>
      </c>
      <c r="B37" s="170" t="s">
        <v>438</v>
      </c>
      <c r="C37" s="130" t="s">
        <v>348</v>
      </c>
      <c r="D37" s="130" t="s">
        <v>560</v>
      </c>
      <c r="E37" s="130" t="s">
        <v>921</v>
      </c>
      <c r="F37" s="131">
        <v>68</v>
      </c>
    </row>
    <row r="38" spans="1:6" ht="33.75">
      <c r="A38" s="169">
        <f t="shared" si="0"/>
        <v>22</v>
      </c>
      <c r="B38" s="170" t="s">
        <v>926</v>
      </c>
      <c r="C38" s="130" t="s">
        <v>348</v>
      </c>
      <c r="D38" s="130" t="s">
        <v>927</v>
      </c>
      <c r="E38" s="130"/>
      <c r="F38" s="131">
        <v>11</v>
      </c>
    </row>
    <row r="39" spans="1:6" ht="33.75">
      <c r="A39" s="169">
        <f t="shared" si="0"/>
        <v>23</v>
      </c>
      <c r="B39" s="170" t="s">
        <v>928</v>
      </c>
      <c r="C39" s="130" t="s">
        <v>348</v>
      </c>
      <c r="D39" s="130" t="s">
        <v>929</v>
      </c>
      <c r="E39" s="130"/>
      <c r="F39" s="131">
        <v>1</v>
      </c>
    </row>
    <row r="40" spans="1:6" ht="78.75">
      <c r="A40" s="169">
        <f t="shared" si="0"/>
        <v>24</v>
      </c>
      <c r="B40" s="174" t="s">
        <v>930</v>
      </c>
      <c r="C40" s="130" t="s">
        <v>348</v>
      </c>
      <c r="D40" s="130" t="s">
        <v>931</v>
      </c>
      <c r="E40" s="130"/>
      <c r="F40" s="131">
        <v>1</v>
      </c>
    </row>
    <row r="41" spans="1:6" ht="22.5">
      <c r="A41" s="169">
        <f t="shared" si="0"/>
        <v>25</v>
      </c>
      <c r="B41" s="170" t="s">
        <v>919</v>
      </c>
      <c r="C41" s="130" t="s">
        <v>348</v>
      </c>
      <c r="D41" s="130" t="s">
        <v>931</v>
      </c>
      <c r="E41" s="130" t="s">
        <v>920</v>
      </c>
      <c r="F41" s="131">
        <v>1</v>
      </c>
    </row>
    <row r="42" spans="1:6" ht="22.5">
      <c r="A42" s="169">
        <f t="shared" si="0"/>
        <v>26</v>
      </c>
      <c r="B42" s="170" t="s">
        <v>438</v>
      </c>
      <c r="C42" s="130" t="s">
        <v>348</v>
      </c>
      <c r="D42" s="130" t="s">
        <v>931</v>
      </c>
      <c r="E42" s="130" t="s">
        <v>921</v>
      </c>
      <c r="F42" s="131">
        <v>1</v>
      </c>
    </row>
    <row r="43" spans="1:6" ht="33.75">
      <c r="A43" s="169">
        <f t="shared" si="0"/>
        <v>27</v>
      </c>
      <c r="B43" s="170" t="s">
        <v>472</v>
      </c>
      <c r="C43" s="130" t="s">
        <v>348</v>
      </c>
      <c r="D43" s="130" t="s">
        <v>932</v>
      </c>
      <c r="E43" s="130"/>
      <c r="F43" s="131">
        <v>10</v>
      </c>
    </row>
    <row r="44" spans="1:6" ht="78.75">
      <c r="A44" s="169">
        <f t="shared" si="0"/>
        <v>28</v>
      </c>
      <c r="B44" s="174" t="s">
        <v>473</v>
      </c>
      <c r="C44" s="130" t="s">
        <v>348</v>
      </c>
      <c r="D44" s="130" t="s">
        <v>740</v>
      </c>
      <c r="E44" s="130"/>
      <c r="F44" s="131">
        <v>10</v>
      </c>
    </row>
    <row r="45" spans="1:6" ht="22.5">
      <c r="A45" s="169">
        <f t="shared" si="0"/>
        <v>29</v>
      </c>
      <c r="B45" s="170" t="s">
        <v>919</v>
      </c>
      <c r="C45" s="130" t="s">
        <v>348</v>
      </c>
      <c r="D45" s="130" t="s">
        <v>740</v>
      </c>
      <c r="E45" s="130" t="s">
        <v>920</v>
      </c>
      <c r="F45" s="131">
        <v>10</v>
      </c>
    </row>
    <row r="46" spans="1:6" ht="22.5">
      <c r="A46" s="169">
        <f t="shared" si="0"/>
        <v>30</v>
      </c>
      <c r="B46" s="170" t="s">
        <v>438</v>
      </c>
      <c r="C46" s="130" t="s">
        <v>348</v>
      </c>
      <c r="D46" s="130" t="s">
        <v>740</v>
      </c>
      <c r="E46" s="130" t="s">
        <v>921</v>
      </c>
      <c r="F46" s="131">
        <v>10</v>
      </c>
    </row>
    <row r="47" spans="1:6" ht="45">
      <c r="A47" s="169">
        <f t="shared" si="0"/>
        <v>31</v>
      </c>
      <c r="B47" s="170" t="s">
        <v>741</v>
      </c>
      <c r="C47" s="130" t="s">
        <v>348</v>
      </c>
      <c r="D47" s="130" t="s">
        <v>742</v>
      </c>
      <c r="E47" s="130"/>
      <c r="F47" s="131">
        <v>963.1</v>
      </c>
    </row>
    <row r="48" spans="1:6" ht="12.75">
      <c r="A48" s="169">
        <f t="shared" si="0"/>
        <v>32</v>
      </c>
      <c r="B48" s="170" t="s">
        <v>743</v>
      </c>
      <c r="C48" s="130" t="s">
        <v>348</v>
      </c>
      <c r="D48" s="130" t="s">
        <v>744</v>
      </c>
      <c r="E48" s="130"/>
      <c r="F48" s="131">
        <v>963.1</v>
      </c>
    </row>
    <row r="49" spans="1:6" ht="67.5">
      <c r="A49" s="169">
        <f t="shared" si="0"/>
        <v>33</v>
      </c>
      <c r="B49" s="174" t="s">
        <v>745</v>
      </c>
      <c r="C49" s="130" t="s">
        <v>348</v>
      </c>
      <c r="D49" s="130" t="s">
        <v>933</v>
      </c>
      <c r="E49" s="130"/>
      <c r="F49" s="131">
        <v>87.2</v>
      </c>
    </row>
    <row r="50" spans="1:6" ht="22.5">
      <c r="A50" s="169">
        <f t="shared" si="0"/>
        <v>34</v>
      </c>
      <c r="B50" s="170" t="s">
        <v>919</v>
      </c>
      <c r="C50" s="130" t="s">
        <v>348</v>
      </c>
      <c r="D50" s="130" t="s">
        <v>933</v>
      </c>
      <c r="E50" s="130" t="s">
        <v>920</v>
      </c>
      <c r="F50" s="131">
        <v>87.2</v>
      </c>
    </row>
    <row r="51" spans="1:6" ht="22.5">
      <c r="A51" s="169">
        <f t="shared" si="0"/>
        <v>35</v>
      </c>
      <c r="B51" s="170" t="s">
        <v>438</v>
      </c>
      <c r="C51" s="130" t="s">
        <v>348</v>
      </c>
      <c r="D51" s="130" t="s">
        <v>933</v>
      </c>
      <c r="E51" s="130" t="s">
        <v>921</v>
      </c>
      <c r="F51" s="131">
        <v>87.2</v>
      </c>
    </row>
    <row r="52" spans="1:6" ht="90">
      <c r="A52" s="169">
        <f t="shared" si="0"/>
        <v>36</v>
      </c>
      <c r="B52" s="174" t="s">
        <v>561</v>
      </c>
      <c r="C52" s="130" t="s">
        <v>348</v>
      </c>
      <c r="D52" s="130" t="s">
        <v>934</v>
      </c>
      <c r="E52" s="130"/>
      <c r="F52" s="131">
        <v>622.7</v>
      </c>
    </row>
    <row r="53" spans="1:6" ht="22.5">
      <c r="A53" s="169">
        <f t="shared" si="0"/>
        <v>37</v>
      </c>
      <c r="B53" s="170" t="s">
        <v>919</v>
      </c>
      <c r="C53" s="130" t="s">
        <v>348</v>
      </c>
      <c r="D53" s="130" t="s">
        <v>934</v>
      </c>
      <c r="E53" s="130" t="s">
        <v>920</v>
      </c>
      <c r="F53" s="131">
        <v>622.7</v>
      </c>
    </row>
    <row r="54" spans="1:6" ht="22.5">
      <c r="A54" s="169">
        <f t="shared" si="0"/>
        <v>38</v>
      </c>
      <c r="B54" s="170" t="s">
        <v>438</v>
      </c>
      <c r="C54" s="130" t="s">
        <v>348</v>
      </c>
      <c r="D54" s="130" t="s">
        <v>934</v>
      </c>
      <c r="E54" s="130" t="s">
        <v>921</v>
      </c>
      <c r="F54" s="131">
        <v>622.7</v>
      </c>
    </row>
    <row r="55" spans="1:6" ht="67.5">
      <c r="A55" s="169">
        <f t="shared" si="0"/>
        <v>39</v>
      </c>
      <c r="B55" s="174" t="s">
        <v>935</v>
      </c>
      <c r="C55" s="130" t="s">
        <v>348</v>
      </c>
      <c r="D55" s="130" t="s">
        <v>936</v>
      </c>
      <c r="E55" s="130"/>
      <c r="F55" s="131">
        <v>50</v>
      </c>
    </row>
    <row r="56" spans="1:6" ht="22.5">
      <c r="A56" s="169">
        <f t="shared" si="0"/>
        <v>40</v>
      </c>
      <c r="B56" s="170" t="s">
        <v>919</v>
      </c>
      <c r="C56" s="130" t="s">
        <v>348</v>
      </c>
      <c r="D56" s="130" t="s">
        <v>936</v>
      </c>
      <c r="E56" s="130" t="s">
        <v>920</v>
      </c>
      <c r="F56" s="131">
        <v>50</v>
      </c>
    </row>
    <row r="57" spans="1:6" ht="22.5">
      <c r="A57" s="169">
        <f t="shared" si="0"/>
        <v>41</v>
      </c>
      <c r="B57" s="170" t="s">
        <v>438</v>
      </c>
      <c r="C57" s="130" t="s">
        <v>348</v>
      </c>
      <c r="D57" s="130" t="s">
        <v>936</v>
      </c>
      <c r="E57" s="130" t="s">
        <v>921</v>
      </c>
      <c r="F57" s="131">
        <v>50</v>
      </c>
    </row>
    <row r="58" spans="1:6" ht="67.5">
      <c r="A58" s="169">
        <f t="shared" si="0"/>
        <v>42</v>
      </c>
      <c r="B58" s="170" t="s">
        <v>562</v>
      </c>
      <c r="C58" s="130" t="s">
        <v>348</v>
      </c>
      <c r="D58" s="130" t="s">
        <v>938</v>
      </c>
      <c r="E58" s="130"/>
      <c r="F58" s="131">
        <v>164</v>
      </c>
    </row>
    <row r="59" spans="1:6" ht="22.5">
      <c r="A59" s="169">
        <f t="shared" si="0"/>
        <v>43</v>
      </c>
      <c r="B59" s="170" t="s">
        <v>919</v>
      </c>
      <c r="C59" s="130" t="s">
        <v>348</v>
      </c>
      <c r="D59" s="130" t="s">
        <v>938</v>
      </c>
      <c r="E59" s="130" t="s">
        <v>920</v>
      </c>
      <c r="F59" s="131">
        <v>164</v>
      </c>
    </row>
    <row r="60" spans="1:6" ht="22.5">
      <c r="A60" s="169">
        <f t="shared" si="0"/>
        <v>44</v>
      </c>
      <c r="B60" s="170" t="s">
        <v>438</v>
      </c>
      <c r="C60" s="130" t="s">
        <v>348</v>
      </c>
      <c r="D60" s="130" t="s">
        <v>938</v>
      </c>
      <c r="E60" s="130" t="s">
        <v>921</v>
      </c>
      <c r="F60" s="131">
        <v>164</v>
      </c>
    </row>
    <row r="61" spans="1:6" ht="78.75">
      <c r="A61" s="169">
        <f t="shared" si="0"/>
        <v>45</v>
      </c>
      <c r="B61" s="174" t="s">
        <v>563</v>
      </c>
      <c r="C61" s="130" t="s">
        <v>348</v>
      </c>
      <c r="D61" s="130" t="s">
        <v>564</v>
      </c>
      <c r="E61" s="130"/>
      <c r="F61" s="131">
        <v>39.2</v>
      </c>
    </row>
    <row r="62" spans="1:6" ht="22.5">
      <c r="A62" s="169">
        <f t="shared" si="0"/>
        <v>46</v>
      </c>
      <c r="B62" s="170" t="s">
        <v>919</v>
      </c>
      <c r="C62" s="130" t="s">
        <v>348</v>
      </c>
      <c r="D62" s="130" t="s">
        <v>564</v>
      </c>
      <c r="E62" s="130" t="s">
        <v>920</v>
      </c>
      <c r="F62" s="131">
        <v>39.2</v>
      </c>
    </row>
    <row r="63" spans="1:6" ht="22.5">
      <c r="A63" s="169">
        <f t="shared" si="0"/>
        <v>47</v>
      </c>
      <c r="B63" s="170" t="s">
        <v>438</v>
      </c>
      <c r="C63" s="130" t="s">
        <v>348</v>
      </c>
      <c r="D63" s="130" t="s">
        <v>564</v>
      </c>
      <c r="E63" s="130" t="s">
        <v>921</v>
      </c>
      <c r="F63" s="131">
        <v>39.2</v>
      </c>
    </row>
    <row r="64" spans="1:6" ht="22.5">
      <c r="A64" s="169">
        <f t="shared" si="0"/>
        <v>48</v>
      </c>
      <c r="B64" s="170" t="s">
        <v>939</v>
      </c>
      <c r="C64" s="130" t="s">
        <v>348</v>
      </c>
      <c r="D64" s="130" t="s">
        <v>940</v>
      </c>
      <c r="E64" s="130"/>
      <c r="F64" s="131">
        <v>34648.9</v>
      </c>
    </row>
    <row r="65" spans="1:6" ht="22.5">
      <c r="A65" s="169">
        <f t="shared" si="0"/>
        <v>49</v>
      </c>
      <c r="B65" s="170" t="s">
        <v>941</v>
      </c>
      <c r="C65" s="130" t="s">
        <v>348</v>
      </c>
      <c r="D65" s="130" t="s">
        <v>942</v>
      </c>
      <c r="E65" s="130"/>
      <c r="F65" s="131">
        <v>34648.9</v>
      </c>
    </row>
    <row r="66" spans="1:6" ht="56.25">
      <c r="A66" s="169">
        <f t="shared" si="0"/>
        <v>50</v>
      </c>
      <c r="B66" s="170" t="s">
        <v>943</v>
      </c>
      <c r="C66" s="130" t="s">
        <v>348</v>
      </c>
      <c r="D66" s="130" t="s">
        <v>944</v>
      </c>
      <c r="E66" s="130"/>
      <c r="F66" s="131">
        <v>1041.9</v>
      </c>
    </row>
    <row r="67" spans="1:6" ht="56.25">
      <c r="A67" s="169">
        <f t="shared" si="0"/>
        <v>51</v>
      </c>
      <c r="B67" s="170" t="s">
        <v>738</v>
      </c>
      <c r="C67" s="130" t="s">
        <v>348</v>
      </c>
      <c r="D67" s="130" t="s">
        <v>944</v>
      </c>
      <c r="E67" s="130" t="s">
        <v>739</v>
      </c>
      <c r="F67" s="131">
        <v>856.6</v>
      </c>
    </row>
    <row r="68" spans="1:6" ht="22.5">
      <c r="A68" s="169">
        <f t="shared" si="0"/>
        <v>52</v>
      </c>
      <c r="B68" s="170" t="s">
        <v>916</v>
      </c>
      <c r="C68" s="130" t="s">
        <v>348</v>
      </c>
      <c r="D68" s="130" t="s">
        <v>944</v>
      </c>
      <c r="E68" s="130" t="s">
        <v>303</v>
      </c>
      <c r="F68" s="131">
        <v>856.6</v>
      </c>
    </row>
    <row r="69" spans="1:6" ht="22.5">
      <c r="A69" s="169">
        <f t="shared" si="0"/>
        <v>53</v>
      </c>
      <c r="B69" s="170" t="s">
        <v>919</v>
      </c>
      <c r="C69" s="130" t="s">
        <v>348</v>
      </c>
      <c r="D69" s="130" t="s">
        <v>944</v>
      </c>
      <c r="E69" s="130" t="s">
        <v>920</v>
      </c>
      <c r="F69" s="131">
        <v>185.3</v>
      </c>
    </row>
    <row r="70" spans="1:6" ht="22.5">
      <c r="A70" s="169">
        <f t="shared" si="0"/>
        <v>54</v>
      </c>
      <c r="B70" s="170" t="s">
        <v>438</v>
      </c>
      <c r="C70" s="130" t="s">
        <v>348</v>
      </c>
      <c r="D70" s="130" t="s">
        <v>944</v>
      </c>
      <c r="E70" s="130" t="s">
        <v>921</v>
      </c>
      <c r="F70" s="131">
        <v>185.3</v>
      </c>
    </row>
    <row r="71" spans="1:6" ht="56.25">
      <c r="A71" s="169">
        <f t="shared" si="0"/>
        <v>55</v>
      </c>
      <c r="B71" s="170" t="s">
        <v>945</v>
      </c>
      <c r="C71" s="130" t="s">
        <v>348</v>
      </c>
      <c r="D71" s="130" t="s">
        <v>946</v>
      </c>
      <c r="E71" s="130"/>
      <c r="F71" s="131">
        <v>447.7</v>
      </c>
    </row>
    <row r="72" spans="1:6" ht="56.25">
      <c r="A72" s="169">
        <f t="shared" si="0"/>
        <v>56</v>
      </c>
      <c r="B72" s="170" t="s">
        <v>738</v>
      </c>
      <c r="C72" s="130" t="s">
        <v>348</v>
      </c>
      <c r="D72" s="130" t="s">
        <v>946</v>
      </c>
      <c r="E72" s="130" t="s">
        <v>739</v>
      </c>
      <c r="F72" s="131">
        <v>428.3</v>
      </c>
    </row>
    <row r="73" spans="1:6" ht="22.5">
      <c r="A73" s="169">
        <f t="shared" si="0"/>
        <v>57</v>
      </c>
      <c r="B73" s="170" t="s">
        <v>916</v>
      </c>
      <c r="C73" s="130" t="s">
        <v>348</v>
      </c>
      <c r="D73" s="130" t="s">
        <v>946</v>
      </c>
      <c r="E73" s="130" t="s">
        <v>303</v>
      </c>
      <c r="F73" s="131">
        <v>428.3</v>
      </c>
    </row>
    <row r="74" spans="1:6" ht="22.5">
      <c r="A74" s="169">
        <f t="shared" si="0"/>
        <v>58</v>
      </c>
      <c r="B74" s="170" t="s">
        <v>919</v>
      </c>
      <c r="C74" s="130" t="s">
        <v>348</v>
      </c>
      <c r="D74" s="130" t="s">
        <v>946</v>
      </c>
      <c r="E74" s="130" t="s">
        <v>920</v>
      </c>
      <c r="F74" s="131">
        <v>19.4</v>
      </c>
    </row>
    <row r="75" spans="1:6" ht="22.5">
      <c r="A75" s="169">
        <f t="shared" si="0"/>
        <v>59</v>
      </c>
      <c r="B75" s="170" t="s">
        <v>438</v>
      </c>
      <c r="C75" s="130" t="s">
        <v>348</v>
      </c>
      <c r="D75" s="130" t="s">
        <v>946</v>
      </c>
      <c r="E75" s="130" t="s">
        <v>921</v>
      </c>
      <c r="F75" s="131">
        <v>19.4</v>
      </c>
    </row>
    <row r="76" spans="1:6" ht="45">
      <c r="A76" s="169">
        <f t="shared" si="0"/>
        <v>60</v>
      </c>
      <c r="B76" s="170" t="s">
        <v>947</v>
      </c>
      <c r="C76" s="130" t="s">
        <v>348</v>
      </c>
      <c r="D76" s="130" t="s">
        <v>948</v>
      </c>
      <c r="E76" s="130"/>
      <c r="F76" s="131">
        <v>32245.3</v>
      </c>
    </row>
    <row r="77" spans="1:6" ht="56.25">
      <c r="A77" s="169">
        <f t="shared" si="0"/>
        <v>61</v>
      </c>
      <c r="B77" s="170" t="s">
        <v>738</v>
      </c>
      <c r="C77" s="130" t="s">
        <v>348</v>
      </c>
      <c r="D77" s="130" t="s">
        <v>948</v>
      </c>
      <c r="E77" s="130" t="s">
        <v>739</v>
      </c>
      <c r="F77" s="131">
        <v>19338.6</v>
      </c>
    </row>
    <row r="78" spans="1:6" ht="22.5">
      <c r="A78" s="169">
        <f t="shared" si="0"/>
        <v>62</v>
      </c>
      <c r="B78" s="170" t="s">
        <v>916</v>
      </c>
      <c r="C78" s="130" t="s">
        <v>348</v>
      </c>
      <c r="D78" s="130" t="s">
        <v>948</v>
      </c>
      <c r="E78" s="130" t="s">
        <v>303</v>
      </c>
      <c r="F78" s="131">
        <v>19338.6</v>
      </c>
    </row>
    <row r="79" spans="1:6" ht="22.5">
      <c r="A79" s="169">
        <f t="shared" si="0"/>
        <v>63</v>
      </c>
      <c r="B79" s="170" t="s">
        <v>919</v>
      </c>
      <c r="C79" s="130" t="s">
        <v>348</v>
      </c>
      <c r="D79" s="130" t="s">
        <v>948</v>
      </c>
      <c r="E79" s="130" t="s">
        <v>920</v>
      </c>
      <c r="F79" s="131">
        <v>12883</v>
      </c>
    </row>
    <row r="80" spans="1:6" ht="22.5">
      <c r="A80" s="169">
        <f t="shared" si="0"/>
        <v>64</v>
      </c>
      <c r="B80" s="170" t="s">
        <v>438</v>
      </c>
      <c r="C80" s="130" t="s">
        <v>348</v>
      </c>
      <c r="D80" s="130" t="s">
        <v>948</v>
      </c>
      <c r="E80" s="130" t="s">
        <v>921</v>
      </c>
      <c r="F80" s="131">
        <v>12883</v>
      </c>
    </row>
    <row r="81" spans="1:6" ht="12.75">
      <c r="A81" s="169">
        <f t="shared" si="0"/>
        <v>65</v>
      </c>
      <c r="B81" s="170" t="s">
        <v>949</v>
      </c>
      <c r="C81" s="130" t="s">
        <v>348</v>
      </c>
      <c r="D81" s="130" t="s">
        <v>948</v>
      </c>
      <c r="E81" s="130" t="s">
        <v>950</v>
      </c>
      <c r="F81" s="131">
        <v>23.7</v>
      </c>
    </row>
    <row r="82" spans="1:6" ht="12.75">
      <c r="A82" s="169">
        <f t="shared" si="0"/>
        <v>66</v>
      </c>
      <c r="B82" s="170" t="s">
        <v>951</v>
      </c>
      <c r="C82" s="130" t="s">
        <v>348</v>
      </c>
      <c r="D82" s="130" t="s">
        <v>948</v>
      </c>
      <c r="E82" s="130" t="s">
        <v>952</v>
      </c>
      <c r="F82" s="131">
        <v>23.7</v>
      </c>
    </row>
    <row r="83" spans="1:6" ht="22.5">
      <c r="A83" s="169">
        <f aca="true" t="shared" si="1" ref="A83:A146">A82+1</f>
        <v>67</v>
      </c>
      <c r="B83" s="170" t="s">
        <v>953</v>
      </c>
      <c r="C83" s="130" t="s">
        <v>348</v>
      </c>
      <c r="D83" s="130" t="s">
        <v>954</v>
      </c>
      <c r="E83" s="130"/>
      <c r="F83" s="131">
        <v>914</v>
      </c>
    </row>
    <row r="84" spans="1:6" ht="56.25">
      <c r="A84" s="169">
        <f t="shared" si="1"/>
        <v>68</v>
      </c>
      <c r="B84" s="170" t="s">
        <v>738</v>
      </c>
      <c r="C84" s="130" t="s">
        <v>348</v>
      </c>
      <c r="D84" s="130" t="s">
        <v>954</v>
      </c>
      <c r="E84" s="130" t="s">
        <v>739</v>
      </c>
      <c r="F84" s="131">
        <v>914</v>
      </c>
    </row>
    <row r="85" spans="1:6" ht="22.5">
      <c r="A85" s="169">
        <f t="shared" si="1"/>
        <v>69</v>
      </c>
      <c r="B85" s="170" t="s">
        <v>916</v>
      </c>
      <c r="C85" s="130" t="s">
        <v>348</v>
      </c>
      <c r="D85" s="130" t="s">
        <v>954</v>
      </c>
      <c r="E85" s="130" t="s">
        <v>303</v>
      </c>
      <c r="F85" s="131">
        <v>914</v>
      </c>
    </row>
    <row r="86" spans="1:6" ht="33.75">
      <c r="A86" s="169">
        <f t="shared" si="1"/>
        <v>70</v>
      </c>
      <c r="B86" s="170" t="s">
        <v>349</v>
      </c>
      <c r="C86" s="130" t="s">
        <v>350</v>
      </c>
      <c r="D86" s="130"/>
      <c r="E86" s="130"/>
      <c r="F86" s="131">
        <v>7597.6</v>
      </c>
    </row>
    <row r="87" spans="1:6" ht="22.5">
      <c r="A87" s="169">
        <f t="shared" si="1"/>
        <v>71</v>
      </c>
      <c r="B87" s="170" t="s">
        <v>648</v>
      </c>
      <c r="C87" s="130" t="s">
        <v>350</v>
      </c>
      <c r="D87" s="130" t="s">
        <v>649</v>
      </c>
      <c r="E87" s="130"/>
      <c r="F87" s="131">
        <v>6682.6</v>
      </c>
    </row>
    <row r="88" spans="1:6" ht="22.5">
      <c r="A88" s="169">
        <f t="shared" si="1"/>
        <v>72</v>
      </c>
      <c r="B88" s="170" t="s">
        <v>650</v>
      </c>
      <c r="C88" s="130" t="s">
        <v>350</v>
      </c>
      <c r="D88" s="130" t="s">
        <v>651</v>
      </c>
      <c r="E88" s="130"/>
      <c r="F88" s="131">
        <v>6682.6</v>
      </c>
    </row>
    <row r="89" spans="1:6" ht="67.5">
      <c r="A89" s="169">
        <f t="shared" si="1"/>
        <v>73</v>
      </c>
      <c r="B89" s="170" t="s">
        <v>652</v>
      </c>
      <c r="C89" s="130" t="s">
        <v>350</v>
      </c>
      <c r="D89" s="130" t="s">
        <v>653</v>
      </c>
      <c r="E89" s="130"/>
      <c r="F89" s="131">
        <v>6682.6</v>
      </c>
    </row>
    <row r="90" spans="1:6" ht="56.25">
      <c r="A90" s="169">
        <f t="shared" si="1"/>
        <v>74</v>
      </c>
      <c r="B90" s="170" t="s">
        <v>738</v>
      </c>
      <c r="C90" s="130" t="s">
        <v>350</v>
      </c>
      <c r="D90" s="130" t="s">
        <v>653</v>
      </c>
      <c r="E90" s="130" t="s">
        <v>739</v>
      </c>
      <c r="F90" s="131">
        <v>5274.4</v>
      </c>
    </row>
    <row r="91" spans="1:6" ht="22.5">
      <c r="A91" s="169">
        <f t="shared" si="1"/>
        <v>75</v>
      </c>
      <c r="B91" s="170" t="s">
        <v>916</v>
      </c>
      <c r="C91" s="130" t="s">
        <v>350</v>
      </c>
      <c r="D91" s="130" t="s">
        <v>653</v>
      </c>
      <c r="E91" s="130" t="s">
        <v>303</v>
      </c>
      <c r="F91" s="131">
        <v>5274.4</v>
      </c>
    </row>
    <row r="92" spans="1:6" ht="22.5">
      <c r="A92" s="169">
        <f t="shared" si="1"/>
        <v>76</v>
      </c>
      <c r="B92" s="170" t="s">
        <v>919</v>
      </c>
      <c r="C92" s="130" t="s">
        <v>350</v>
      </c>
      <c r="D92" s="130" t="s">
        <v>653</v>
      </c>
      <c r="E92" s="130" t="s">
        <v>920</v>
      </c>
      <c r="F92" s="131">
        <v>1407.3</v>
      </c>
    </row>
    <row r="93" spans="1:6" ht="22.5">
      <c r="A93" s="169">
        <f t="shared" si="1"/>
        <v>77</v>
      </c>
      <c r="B93" s="170" t="s">
        <v>438</v>
      </c>
      <c r="C93" s="130" t="s">
        <v>350</v>
      </c>
      <c r="D93" s="130" t="s">
        <v>653</v>
      </c>
      <c r="E93" s="130" t="s">
        <v>921</v>
      </c>
      <c r="F93" s="131">
        <v>1407.3</v>
      </c>
    </row>
    <row r="94" spans="1:6" ht="12.75">
      <c r="A94" s="169">
        <f t="shared" si="1"/>
        <v>78</v>
      </c>
      <c r="B94" s="170" t="s">
        <v>949</v>
      </c>
      <c r="C94" s="130" t="s">
        <v>350</v>
      </c>
      <c r="D94" s="130" t="s">
        <v>653</v>
      </c>
      <c r="E94" s="130" t="s">
        <v>950</v>
      </c>
      <c r="F94" s="131">
        <v>1</v>
      </c>
    </row>
    <row r="95" spans="1:6" ht="12.75">
      <c r="A95" s="169">
        <f t="shared" si="1"/>
        <v>79</v>
      </c>
      <c r="B95" s="170" t="s">
        <v>951</v>
      </c>
      <c r="C95" s="130" t="s">
        <v>350</v>
      </c>
      <c r="D95" s="130" t="s">
        <v>653</v>
      </c>
      <c r="E95" s="130" t="s">
        <v>952</v>
      </c>
      <c r="F95" s="131">
        <v>1</v>
      </c>
    </row>
    <row r="96" spans="1:6" ht="22.5">
      <c r="A96" s="169">
        <f t="shared" si="1"/>
        <v>80</v>
      </c>
      <c r="B96" s="170" t="s">
        <v>732</v>
      </c>
      <c r="C96" s="130" t="s">
        <v>350</v>
      </c>
      <c r="D96" s="130" t="s">
        <v>733</v>
      </c>
      <c r="E96" s="130"/>
      <c r="F96" s="131">
        <v>915</v>
      </c>
    </row>
    <row r="97" spans="1:6" ht="22.5">
      <c r="A97" s="169">
        <f t="shared" si="1"/>
        <v>81</v>
      </c>
      <c r="B97" s="170" t="s">
        <v>734</v>
      </c>
      <c r="C97" s="130" t="s">
        <v>350</v>
      </c>
      <c r="D97" s="130" t="s">
        <v>735</v>
      </c>
      <c r="E97" s="130"/>
      <c r="F97" s="131">
        <v>915</v>
      </c>
    </row>
    <row r="98" spans="1:6" ht="45">
      <c r="A98" s="169">
        <f t="shared" si="1"/>
        <v>82</v>
      </c>
      <c r="B98" s="170" t="s">
        <v>922</v>
      </c>
      <c r="C98" s="130" t="s">
        <v>350</v>
      </c>
      <c r="D98" s="130" t="s">
        <v>923</v>
      </c>
      <c r="E98" s="130"/>
      <c r="F98" s="131">
        <v>346</v>
      </c>
    </row>
    <row r="99" spans="1:6" ht="56.25">
      <c r="A99" s="169">
        <f t="shared" si="1"/>
        <v>83</v>
      </c>
      <c r="B99" s="170" t="s">
        <v>738</v>
      </c>
      <c r="C99" s="130" t="s">
        <v>350</v>
      </c>
      <c r="D99" s="130" t="s">
        <v>923</v>
      </c>
      <c r="E99" s="130" t="s">
        <v>739</v>
      </c>
      <c r="F99" s="131">
        <v>345.3</v>
      </c>
    </row>
    <row r="100" spans="1:6" ht="22.5">
      <c r="A100" s="169">
        <f t="shared" si="1"/>
        <v>84</v>
      </c>
      <c r="B100" s="170" t="s">
        <v>916</v>
      </c>
      <c r="C100" s="130" t="s">
        <v>350</v>
      </c>
      <c r="D100" s="130" t="s">
        <v>923</v>
      </c>
      <c r="E100" s="130" t="s">
        <v>303</v>
      </c>
      <c r="F100" s="131">
        <v>345.3</v>
      </c>
    </row>
    <row r="101" spans="1:6" ht="22.5">
      <c r="A101" s="169">
        <f t="shared" si="1"/>
        <v>85</v>
      </c>
      <c r="B101" s="170" t="s">
        <v>919</v>
      </c>
      <c r="C101" s="130" t="s">
        <v>350</v>
      </c>
      <c r="D101" s="130" t="s">
        <v>923</v>
      </c>
      <c r="E101" s="130" t="s">
        <v>920</v>
      </c>
      <c r="F101" s="131">
        <v>0.7</v>
      </c>
    </row>
    <row r="102" spans="1:6" ht="22.5">
      <c r="A102" s="169">
        <f t="shared" si="1"/>
        <v>86</v>
      </c>
      <c r="B102" s="170" t="s">
        <v>438</v>
      </c>
      <c r="C102" s="130" t="s">
        <v>350</v>
      </c>
      <c r="D102" s="130" t="s">
        <v>923</v>
      </c>
      <c r="E102" s="130" t="s">
        <v>921</v>
      </c>
      <c r="F102" s="131">
        <v>0.7</v>
      </c>
    </row>
    <row r="103" spans="1:6" ht="33.75">
      <c r="A103" s="169">
        <f t="shared" si="1"/>
        <v>87</v>
      </c>
      <c r="B103" s="170" t="s">
        <v>924</v>
      </c>
      <c r="C103" s="130" t="s">
        <v>350</v>
      </c>
      <c r="D103" s="130" t="s">
        <v>925</v>
      </c>
      <c r="E103" s="130"/>
      <c r="F103" s="131">
        <v>569</v>
      </c>
    </row>
    <row r="104" spans="1:6" ht="56.25">
      <c r="A104" s="169">
        <f t="shared" si="1"/>
        <v>88</v>
      </c>
      <c r="B104" s="170" t="s">
        <v>738</v>
      </c>
      <c r="C104" s="130" t="s">
        <v>350</v>
      </c>
      <c r="D104" s="130" t="s">
        <v>925</v>
      </c>
      <c r="E104" s="130" t="s">
        <v>739</v>
      </c>
      <c r="F104" s="131">
        <v>569</v>
      </c>
    </row>
    <row r="105" spans="1:6" ht="22.5">
      <c r="A105" s="169">
        <f t="shared" si="1"/>
        <v>89</v>
      </c>
      <c r="B105" s="170" t="s">
        <v>916</v>
      </c>
      <c r="C105" s="130" t="s">
        <v>350</v>
      </c>
      <c r="D105" s="130" t="s">
        <v>925</v>
      </c>
      <c r="E105" s="130" t="s">
        <v>303</v>
      </c>
      <c r="F105" s="131">
        <v>569</v>
      </c>
    </row>
    <row r="106" spans="1:6" ht="12.75">
      <c r="A106" s="169">
        <f t="shared" si="1"/>
        <v>90</v>
      </c>
      <c r="B106" s="170" t="s">
        <v>351</v>
      </c>
      <c r="C106" s="130" t="s">
        <v>331</v>
      </c>
      <c r="D106" s="130"/>
      <c r="E106" s="130"/>
      <c r="F106" s="131">
        <v>140</v>
      </c>
    </row>
    <row r="107" spans="1:6" ht="22.5">
      <c r="A107" s="169">
        <f t="shared" si="1"/>
        <v>91</v>
      </c>
      <c r="B107" s="170" t="s">
        <v>939</v>
      </c>
      <c r="C107" s="130" t="s">
        <v>331</v>
      </c>
      <c r="D107" s="130" t="s">
        <v>940</v>
      </c>
      <c r="E107" s="130"/>
      <c r="F107" s="131">
        <v>140</v>
      </c>
    </row>
    <row r="108" spans="1:6" ht="22.5">
      <c r="A108" s="169">
        <f t="shared" si="1"/>
        <v>92</v>
      </c>
      <c r="B108" s="170" t="s">
        <v>941</v>
      </c>
      <c r="C108" s="130" t="s">
        <v>331</v>
      </c>
      <c r="D108" s="130" t="s">
        <v>942</v>
      </c>
      <c r="E108" s="130"/>
      <c r="F108" s="131">
        <v>140</v>
      </c>
    </row>
    <row r="109" spans="1:6" ht="33.75">
      <c r="A109" s="169">
        <f t="shared" si="1"/>
        <v>93</v>
      </c>
      <c r="B109" s="170" t="s">
        <v>751</v>
      </c>
      <c r="C109" s="130" t="s">
        <v>331</v>
      </c>
      <c r="D109" s="130" t="s">
        <v>752</v>
      </c>
      <c r="E109" s="130"/>
      <c r="F109" s="131">
        <v>140</v>
      </c>
    </row>
    <row r="110" spans="1:6" ht="12.75">
      <c r="A110" s="169">
        <f t="shared" si="1"/>
        <v>94</v>
      </c>
      <c r="B110" s="170" t="s">
        <v>949</v>
      </c>
      <c r="C110" s="130" t="s">
        <v>331</v>
      </c>
      <c r="D110" s="130" t="s">
        <v>752</v>
      </c>
      <c r="E110" s="130" t="s">
        <v>950</v>
      </c>
      <c r="F110" s="131">
        <v>140</v>
      </c>
    </row>
    <row r="111" spans="1:6" ht="12.75">
      <c r="A111" s="169">
        <f t="shared" si="1"/>
        <v>95</v>
      </c>
      <c r="B111" s="170" t="s">
        <v>753</v>
      </c>
      <c r="C111" s="130" t="s">
        <v>331</v>
      </c>
      <c r="D111" s="130" t="s">
        <v>752</v>
      </c>
      <c r="E111" s="130" t="s">
        <v>754</v>
      </c>
      <c r="F111" s="131">
        <v>140</v>
      </c>
    </row>
    <row r="112" spans="1:6" ht="12.75">
      <c r="A112" s="169">
        <f t="shared" si="1"/>
        <v>96</v>
      </c>
      <c r="B112" s="170" t="s">
        <v>746</v>
      </c>
      <c r="C112" s="130" t="s">
        <v>332</v>
      </c>
      <c r="D112" s="130"/>
      <c r="E112" s="130"/>
      <c r="F112" s="131">
        <f>345.9-0.7</f>
        <v>345.2</v>
      </c>
    </row>
    <row r="113" spans="1:6" ht="22.5">
      <c r="A113" s="169">
        <f t="shared" si="1"/>
        <v>97</v>
      </c>
      <c r="B113" s="170" t="s">
        <v>939</v>
      </c>
      <c r="C113" s="130" t="s">
        <v>332</v>
      </c>
      <c r="D113" s="130" t="s">
        <v>940</v>
      </c>
      <c r="E113" s="130"/>
      <c r="F113" s="131">
        <f>345.9-0.7</f>
        <v>345.2</v>
      </c>
    </row>
    <row r="114" spans="1:6" ht="22.5">
      <c r="A114" s="169">
        <f t="shared" si="1"/>
        <v>98</v>
      </c>
      <c r="B114" s="170" t="s">
        <v>941</v>
      </c>
      <c r="C114" s="130" t="s">
        <v>332</v>
      </c>
      <c r="D114" s="130" t="s">
        <v>942</v>
      </c>
      <c r="E114" s="130"/>
      <c r="F114" s="131">
        <f>272.4-0.7</f>
        <v>271.7</v>
      </c>
    </row>
    <row r="115" spans="1:6" ht="67.5">
      <c r="A115" s="169">
        <f t="shared" si="1"/>
        <v>99</v>
      </c>
      <c r="B115" s="170" t="s">
        <v>565</v>
      </c>
      <c r="C115" s="130" t="s">
        <v>332</v>
      </c>
      <c r="D115" s="130" t="s">
        <v>566</v>
      </c>
      <c r="E115" s="130"/>
      <c r="F115" s="131">
        <f>F116</f>
        <v>53.9</v>
      </c>
    </row>
    <row r="116" spans="1:6" ht="22.5">
      <c r="A116" s="169">
        <f t="shared" si="1"/>
        <v>100</v>
      </c>
      <c r="B116" s="170" t="s">
        <v>919</v>
      </c>
      <c r="C116" s="130" t="s">
        <v>332</v>
      </c>
      <c r="D116" s="130" t="s">
        <v>566</v>
      </c>
      <c r="E116" s="130" t="s">
        <v>920</v>
      </c>
      <c r="F116" s="131">
        <f>F117</f>
        <v>53.9</v>
      </c>
    </row>
    <row r="117" spans="1:6" ht="22.5">
      <c r="A117" s="169">
        <f t="shared" si="1"/>
        <v>101</v>
      </c>
      <c r="B117" s="170" t="s">
        <v>438</v>
      </c>
      <c r="C117" s="130" t="s">
        <v>332</v>
      </c>
      <c r="D117" s="130" t="s">
        <v>566</v>
      </c>
      <c r="E117" s="130" t="s">
        <v>921</v>
      </c>
      <c r="F117" s="131">
        <f>54.6-0.7</f>
        <v>53.9</v>
      </c>
    </row>
    <row r="118" spans="1:6" ht="33.75">
      <c r="A118" s="169">
        <f t="shared" si="1"/>
        <v>102</v>
      </c>
      <c r="B118" s="170" t="s">
        <v>755</v>
      </c>
      <c r="C118" s="130" t="s">
        <v>332</v>
      </c>
      <c r="D118" s="130" t="s">
        <v>756</v>
      </c>
      <c r="E118" s="130"/>
      <c r="F118" s="131">
        <v>61.8</v>
      </c>
    </row>
    <row r="119" spans="1:6" ht="22.5">
      <c r="A119" s="169">
        <f t="shared" si="1"/>
        <v>103</v>
      </c>
      <c r="B119" s="170" t="s">
        <v>919</v>
      </c>
      <c r="C119" s="130" t="s">
        <v>332</v>
      </c>
      <c r="D119" s="130" t="s">
        <v>756</v>
      </c>
      <c r="E119" s="130" t="s">
        <v>920</v>
      </c>
      <c r="F119" s="131">
        <v>61.8</v>
      </c>
    </row>
    <row r="120" spans="1:6" ht="22.5">
      <c r="A120" s="169">
        <f t="shared" si="1"/>
        <v>104</v>
      </c>
      <c r="B120" s="170" t="s">
        <v>438</v>
      </c>
      <c r="C120" s="130" t="s">
        <v>332</v>
      </c>
      <c r="D120" s="130" t="s">
        <v>756</v>
      </c>
      <c r="E120" s="130" t="s">
        <v>921</v>
      </c>
      <c r="F120" s="131">
        <v>61.8</v>
      </c>
    </row>
    <row r="121" spans="1:6" ht="67.5">
      <c r="A121" s="169">
        <f t="shared" si="1"/>
        <v>105</v>
      </c>
      <c r="B121" s="170" t="s">
        <v>502</v>
      </c>
      <c r="C121" s="130" t="s">
        <v>332</v>
      </c>
      <c r="D121" s="130" t="s">
        <v>503</v>
      </c>
      <c r="E121" s="130"/>
      <c r="F121" s="131">
        <v>156</v>
      </c>
    </row>
    <row r="122" spans="1:6" ht="12.75">
      <c r="A122" s="169">
        <f t="shared" si="1"/>
        <v>106</v>
      </c>
      <c r="B122" s="170" t="s">
        <v>949</v>
      </c>
      <c r="C122" s="130" t="s">
        <v>332</v>
      </c>
      <c r="D122" s="130" t="s">
        <v>503</v>
      </c>
      <c r="E122" s="130" t="s">
        <v>950</v>
      </c>
      <c r="F122" s="131">
        <v>156</v>
      </c>
    </row>
    <row r="123" spans="1:6" ht="12.75">
      <c r="A123" s="169">
        <f t="shared" si="1"/>
        <v>107</v>
      </c>
      <c r="B123" s="170" t="s">
        <v>504</v>
      </c>
      <c r="C123" s="130" t="s">
        <v>332</v>
      </c>
      <c r="D123" s="130" t="s">
        <v>503</v>
      </c>
      <c r="E123" s="130" t="s">
        <v>505</v>
      </c>
      <c r="F123" s="131">
        <v>156</v>
      </c>
    </row>
    <row r="124" spans="1:6" ht="22.5">
      <c r="A124" s="169">
        <f t="shared" si="1"/>
        <v>108</v>
      </c>
      <c r="B124" s="170" t="s">
        <v>654</v>
      </c>
      <c r="C124" s="130" t="s">
        <v>332</v>
      </c>
      <c r="D124" s="130" t="s">
        <v>655</v>
      </c>
      <c r="E124" s="130"/>
      <c r="F124" s="131">
        <v>73.5</v>
      </c>
    </row>
    <row r="125" spans="1:6" ht="45">
      <c r="A125" s="169">
        <f t="shared" si="1"/>
        <v>109</v>
      </c>
      <c r="B125" s="170" t="s">
        <v>656</v>
      </c>
      <c r="C125" s="130" t="s">
        <v>332</v>
      </c>
      <c r="D125" s="130" t="s">
        <v>657</v>
      </c>
      <c r="E125" s="130"/>
      <c r="F125" s="131">
        <v>73.5</v>
      </c>
    </row>
    <row r="126" spans="1:6" ht="12.75">
      <c r="A126" s="169">
        <f t="shared" si="1"/>
        <v>110</v>
      </c>
      <c r="B126" s="170" t="s">
        <v>1021</v>
      </c>
      <c r="C126" s="130" t="s">
        <v>332</v>
      </c>
      <c r="D126" s="130" t="s">
        <v>657</v>
      </c>
      <c r="E126" s="130" t="s">
        <v>62</v>
      </c>
      <c r="F126" s="131">
        <v>73.5</v>
      </c>
    </row>
    <row r="127" spans="1:6" ht="12.75">
      <c r="A127" s="169">
        <f t="shared" si="1"/>
        <v>111</v>
      </c>
      <c r="B127" s="170" t="s">
        <v>340</v>
      </c>
      <c r="C127" s="130" t="s">
        <v>332</v>
      </c>
      <c r="D127" s="130" t="s">
        <v>657</v>
      </c>
      <c r="E127" s="130" t="s">
        <v>1022</v>
      </c>
      <c r="F127" s="131">
        <v>73.5</v>
      </c>
    </row>
    <row r="128" spans="1:6" ht="12.75">
      <c r="A128" s="169">
        <f t="shared" si="1"/>
        <v>112</v>
      </c>
      <c r="B128" s="170" t="s">
        <v>658</v>
      </c>
      <c r="C128" s="130" t="s">
        <v>1056</v>
      </c>
      <c r="D128" s="130"/>
      <c r="E128" s="130"/>
      <c r="F128" s="131">
        <v>2111.5</v>
      </c>
    </row>
    <row r="129" spans="1:6" ht="12.75">
      <c r="A129" s="169">
        <f t="shared" si="1"/>
        <v>113</v>
      </c>
      <c r="B129" s="170" t="s">
        <v>1057</v>
      </c>
      <c r="C129" s="130" t="s">
        <v>1058</v>
      </c>
      <c r="D129" s="130"/>
      <c r="E129" s="130"/>
      <c r="F129" s="131">
        <v>2111.5</v>
      </c>
    </row>
    <row r="130" spans="1:6" ht="22.5">
      <c r="A130" s="169">
        <f t="shared" si="1"/>
        <v>114</v>
      </c>
      <c r="B130" s="170" t="s">
        <v>939</v>
      </c>
      <c r="C130" s="130" t="s">
        <v>1058</v>
      </c>
      <c r="D130" s="130" t="s">
        <v>940</v>
      </c>
      <c r="E130" s="130"/>
      <c r="F130" s="131">
        <v>2111.5</v>
      </c>
    </row>
    <row r="131" spans="1:6" ht="22.5">
      <c r="A131" s="169">
        <f t="shared" si="1"/>
        <v>115</v>
      </c>
      <c r="B131" s="170" t="s">
        <v>654</v>
      </c>
      <c r="C131" s="130" t="s">
        <v>1058</v>
      </c>
      <c r="D131" s="130" t="s">
        <v>655</v>
      </c>
      <c r="E131" s="130"/>
      <c r="F131" s="131">
        <v>2111.5</v>
      </c>
    </row>
    <row r="132" spans="1:6" ht="45">
      <c r="A132" s="169">
        <f t="shared" si="1"/>
        <v>116</v>
      </c>
      <c r="B132" s="170" t="s">
        <v>659</v>
      </c>
      <c r="C132" s="130" t="s">
        <v>1058</v>
      </c>
      <c r="D132" s="130" t="s">
        <v>660</v>
      </c>
      <c r="E132" s="130"/>
      <c r="F132" s="131">
        <v>2111.5</v>
      </c>
    </row>
    <row r="133" spans="1:6" ht="12.75">
      <c r="A133" s="169">
        <f t="shared" si="1"/>
        <v>117</v>
      </c>
      <c r="B133" s="170" t="s">
        <v>1021</v>
      </c>
      <c r="C133" s="130" t="s">
        <v>1058</v>
      </c>
      <c r="D133" s="130" t="s">
        <v>660</v>
      </c>
      <c r="E133" s="130" t="s">
        <v>62</v>
      </c>
      <c r="F133" s="131">
        <v>2111.5</v>
      </c>
    </row>
    <row r="134" spans="1:6" ht="12.75">
      <c r="A134" s="169">
        <f t="shared" si="1"/>
        <v>118</v>
      </c>
      <c r="B134" s="170" t="s">
        <v>340</v>
      </c>
      <c r="C134" s="130" t="s">
        <v>1058</v>
      </c>
      <c r="D134" s="130" t="s">
        <v>660</v>
      </c>
      <c r="E134" s="130" t="s">
        <v>1022</v>
      </c>
      <c r="F134" s="131">
        <v>2111.5</v>
      </c>
    </row>
    <row r="135" spans="1:6" ht="12.75">
      <c r="A135" s="169">
        <f t="shared" si="1"/>
        <v>119</v>
      </c>
      <c r="B135" s="170" t="s">
        <v>757</v>
      </c>
      <c r="C135" s="130" t="s">
        <v>200</v>
      </c>
      <c r="D135" s="130"/>
      <c r="E135" s="130"/>
      <c r="F135" s="131">
        <v>29999</v>
      </c>
    </row>
    <row r="136" spans="1:6" ht="12.75">
      <c r="A136" s="169">
        <f t="shared" si="1"/>
        <v>120</v>
      </c>
      <c r="B136" s="170" t="s">
        <v>201</v>
      </c>
      <c r="C136" s="130" t="s">
        <v>202</v>
      </c>
      <c r="D136" s="130"/>
      <c r="E136" s="130"/>
      <c r="F136" s="131">
        <v>3718.3</v>
      </c>
    </row>
    <row r="137" spans="1:6" ht="22.5">
      <c r="A137" s="169">
        <f t="shared" si="1"/>
        <v>121</v>
      </c>
      <c r="B137" s="170" t="s">
        <v>758</v>
      </c>
      <c r="C137" s="130" t="s">
        <v>202</v>
      </c>
      <c r="D137" s="130" t="s">
        <v>759</v>
      </c>
      <c r="E137" s="130"/>
      <c r="F137" s="131">
        <v>3718.3</v>
      </c>
    </row>
    <row r="138" spans="1:6" ht="22.5">
      <c r="A138" s="169">
        <f t="shared" si="1"/>
        <v>122</v>
      </c>
      <c r="B138" s="170" t="s">
        <v>760</v>
      </c>
      <c r="C138" s="130" t="s">
        <v>202</v>
      </c>
      <c r="D138" s="130" t="s">
        <v>761</v>
      </c>
      <c r="E138" s="130"/>
      <c r="F138" s="131">
        <v>442.5</v>
      </c>
    </row>
    <row r="139" spans="1:6" ht="90">
      <c r="A139" s="169">
        <f t="shared" si="1"/>
        <v>123</v>
      </c>
      <c r="B139" s="174" t="s">
        <v>493</v>
      </c>
      <c r="C139" s="130" t="s">
        <v>202</v>
      </c>
      <c r="D139" s="130" t="s">
        <v>762</v>
      </c>
      <c r="E139" s="130"/>
      <c r="F139" s="131">
        <v>81.6</v>
      </c>
    </row>
    <row r="140" spans="1:6" ht="12.75">
      <c r="A140" s="169">
        <f t="shared" si="1"/>
        <v>124</v>
      </c>
      <c r="B140" s="170" t="s">
        <v>949</v>
      </c>
      <c r="C140" s="130" t="s">
        <v>202</v>
      </c>
      <c r="D140" s="130" t="s">
        <v>762</v>
      </c>
      <c r="E140" s="130" t="s">
        <v>950</v>
      </c>
      <c r="F140" s="131">
        <v>81.6</v>
      </c>
    </row>
    <row r="141" spans="1:6" ht="33.75">
      <c r="A141" s="169">
        <f t="shared" si="1"/>
        <v>125</v>
      </c>
      <c r="B141" s="170" t="s">
        <v>763</v>
      </c>
      <c r="C141" s="130" t="s">
        <v>202</v>
      </c>
      <c r="D141" s="130" t="s">
        <v>762</v>
      </c>
      <c r="E141" s="130" t="s">
        <v>764</v>
      </c>
      <c r="F141" s="131">
        <v>81.6</v>
      </c>
    </row>
    <row r="142" spans="1:6" ht="78.75">
      <c r="A142" s="169">
        <f t="shared" si="1"/>
        <v>126</v>
      </c>
      <c r="B142" s="174" t="s">
        <v>494</v>
      </c>
      <c r="C142" s="130" t="s">
        <v>202</v>
      </c>
      <c r="D142" s="130" t="s">
        <v>495</v>
      </c>
      <c r="E142" s="130"/>
      <c r="F142" s="131">
        <v>360.9</v>
      </c>
    </row>
    <row r="143" spans="1:6" ht="12.75">
      <c r="A143" s="169">
        <f t="shared" si="1"/>
        <v>127</v>
      </c>
      <c r="B143" s="170" t="s">
        <v>949</v>
      </c>
      <c r="C143" s="130" t="s">
        <v>202</v>
      </c>
      <c r="D143" s="130" t="s">
        <v>495</v>
      </c>
      <c r="E143" s="130" t="s">
        <v>950</v>
      </c>
      <c r="F143" s="131">
        <v>360.9</v>
      </c>
    </row>
    <row r="144" spans="1:6" ht="33.75">
      <c r="A144" s="169">
        <f t="shared" si="1"/>
        <v>128</v>
      </c>
      <c r="B144" s="170" t="s">
        <v>763</v>
      </c>
      <c r="C144" s="130" t="s">
        <v>202</v>
      </c>
      <c r="D144" s="130" t="s">
        <v>495</v>
      </c>
      <c r="E144" s="130" t="s">
        <v>764</v>
      </c>
      <c r="F144" s="131">
        <v>360.9</v>
      </c>
    </row>
    <row r="145" spans="1:6" ht="22.5">
      <c r="A145" s="169">
        <f t="shared" si="1"/>
        <v>129</v>
      </c>
      <c r="B145" s="170" t="s">
        <v>771</v>
      </c>
      <c r="C145" s="130" t="s">
        <v>202</v>
      </c>
      <c r="D145" s="130" t="s">
        <v>772</v>
      </c>
      <c r="E145" s="130"/>
      <c r="F145" s="131">
        <v>3275.8</v>
      </c>
    </row>
    <row r="146" spans="1:6" ht="78.75">
      <c r="A146" s="169">
        <f t="shared" si="1"/>
        <v>130</v>
      </c>
      <c r="B146" s="174" t="s">
        <v>962</v>
      </c>
      <c r="C146" s="130" t="s">
        <v>202</v>
      </c>
      <c r="D146" s="130" t="s">
        <v>963</v>
      </c>
      <c r="E146" s="130"/>
      <c r="F146" s="131">
        <v>3275.8</v>
      </c>
    </row>
    <row r="147" spans="1:6" ht="56.25">
      <c r="A147" s="169">
        <f aca="true" t="shared" si="2" ref="A147:A213">A146+1</f>
        <v>131</v>
      </c>
      <c r="B147" s="170" t="s">
        <v>738</v>
      </c>
      <c r="C147" s="130" t="s">
        <v>202</v>
      </c>
      <c r="D147" s="130" t="s">
        <v>963</v>
      </c>
      <c r="E147" s="130" t="s">
        <v>739</v>
      </c>
      <c r="F147" s="131">
        <v>2779.4</v>
      </c>
    </row>
    <row r="148" spans="1:6" ht="22.5">
      <c r="A148" s="169">
        <f t="shared" si="2"/>
        <v>132</v>
      </c>
      <c r="B148" s="170" t="s">
        <v>916</v>
      </c>
      <c r="C148" s="130" t="s">
        <v>202</v>
      </c>
      <c r="D148" s="130" t="s">
        <v>963</v>
      </c>
      <c r="E148" s="130" t="s">
        <v>303</v>
      </c>
      <c r="F148" s="131">
        <v>2779.4</v>
      </c>
    </row>
    <row r="149" spans="1:6" ht="22.5">
      <c r="A149" s="169">
        <f t="shared" si="2"/>
        <v>133</v>
      </c>
      <c r="B149" s="170" t="s">
        <v>919</v>
      </c>
      <c r="C149" s="130" t="s">
        <v>202</v>
      </c>
      <c r="D149" s="130" t="s">
        <v>963</v>
      </c>
      <c r="E149" s="130" t="s">
        <v>920</v>
      </c>
      <c r="F149" s="131">
        <v>496.4</v>
      </c>
    </row>
    <row r="150" spans="1:6" ht="22.5">
      <c r="A150" s="169">
        <f t="shared" si="2"/>
        <v>134</v>
      </c>
      <c r="B150" s="170" t="s">
        <v>438</v>
      </c>
      <c r="C150" s="130" t="s">
        <v>202</v>
      </c>
      <c r="D150" s="130" t="s">
        <v>963</v>
      </c>
      <c r="E150" s="130" t="s">
        <v>921</v>
      </c>
      <c r="F150" s="131">
        <v>496.4</v>
      </c>
    </row>
    <row r="151" spans="1:6" ht="12.75">
      <c r="A151" s="169">
        <f t="shared" si="2"/>
        <v>135</v>
      </c>
      <c r="B151" s="170" t="s">
        <v>725</v>
      </c>
      <c r="C151" s="130" t="s">
        <v>726</v>
      </c>
      <c r="D151" s="130"/>
      <c r="E151" s="130"/>
      <c r="F151" s="131">
        <v>775.5</v>
      </c>
    </row>
    <row r="152" spans="1:6" ht="33.75">
      <c r="A152" s="169">
        <f t="shared" si="2"/>
        <v>136</v>
      </c>
      <c r="B152" s="170" t="s">
        <v>926</v>
      </c>
      <c r="C152" s="130" t="s">
        <v>726</v>
      </c>
      <c r="D152" s="130" t="s">
        <v>927</v>
      </c>
      <c r="E152" s="130"/>
      <c r="F152" s="131">
        <v>775.5</v>
      </c>
    </row>
    <row r="153" spans="1:6" ht="33.75">
      <c r="A153" s="169">
        <f t="shared" si="2"/>
        <v>137</v>
      </c>
      <c r="B153" s="170" t="s">
        <v>928</v>
      </c>
      <c r="C153" s="130" t="s">
        <v>726</v>
      </c>
      <c r="D153" s="130" t="s">
        <v>929</v>
      </c>
      <c r="E153" s="130"/>
      <c r="F153" s="131">
        <v>775.5</v>
      </c>
    </row>
    <row r="154" spans="1:6" ht="90">
      <c r="A154" s="169">
        <f t="shared" si="2"/>
        <v>138</v>
      </c>
      <c r="B154" s="174" t="s">
        <v>964</v>
      </c>
      <c r="C154" s="130" t="s">
        <v>726</v>
      </c>
      <c r="D154" s="130" t="s">
        <v>965</v>
      </c>
      <c r="E154" s="130"/>
      <c r="F154" s="131">
        <v>300</v>
      </c>
    </row>
    <row r="155" spans="1:6" ht="22.5">
      <c r="A155" s="169">
        <f t="shared" si="2"/>
        <v>139</v>
      </c>
      <c r="B155" s="170" t="s">
        <v>919</v>
      </c>
      <c r="C155" s="130" t="s">
        <v>726</v>
      </c>
      <c r="D155" s="130" t="s">
        <v>965</v>
      </c>
      <c r="E155" s="130" t="s">
        <v>920</v>
      </c>
      <c r="F155" s="131">
        <v>300</v>
      </c>
    </row>
    <row r="156" spans="1:6" ht="22.5">
      <c r="A156" s="169">
        <f t="shared" si="2"/>
        <v>140</v>
      </c>
      <c r="B156" s="170" t="s">
        <v>438</v>
      </c>
      <c r="C156" s="130" t="s">
        <v>726</v>
      </c>
      <c r="D156" s="130" t="s">
        <v>965</v>
      </c>
      <c r="E156" s="130" t="s">
        <v>921</v>
      </c>
      <c r="F156" s="131">
        <v>300</v>
      </c>
    </row>
    <row r="157" spans="1:6" ht="67.5">
      <c r="A157" s="169">
        <f t="shared" si="2"/>
        <v>141</v>
      </c>
      <c r="B157" s="170" t="s">
        <v>470</v>
      </c>
      <c r="C157" s="130" t="s">
        <v>726</v>
      </c>
      <c r="D157" s="130" t="s">
        <v>471</v>
      </c>
      <c r="E157" s="130"/>
      <c r="F157" s="131">
        <v>25.5</v>
      </c>
    </row>
    <row r="158" spans="1:6" ht="22.5">
      <c r="A158" s="169">
        <f t="shared" si="2"/>
        <v>142</v>
      </c>
      <c r="B158" s="170" t="s">
        <v>919</v>
      </c>
      <c r="C158" s="130" t="s">
        <v>726</v>
      </c>
      <c r="D158" s="130" t="s">
        <v>471</v>
      </c>
      <c r="E158" s="130" t="s">
        <v>920</v>
      </c>
      <c r="F158" s="131">
        <v>25.5</v>
      </c>
    </row>
    <row r="159" spans="1:6" ht="22.5">
      <c r="A159" s="169">
        <f t="shared" si="2"/>
        <v>143</v>
      </c>
      <c r="B159" s="170" t="s">
        <v>438</v>
      </c>
      <c r="C159" s="130" t="s">
        <v>726</v>
      </c>
      <c r="D159" s="130" t="s">
        <v>471</v>
      </c>
      <c r="E159" s="130" t="s">
        <v>921</v>
      </c>
      <c r="F159" s="131">
        <v>25.5</v>
      </c>
    </row>
    <row r="160" spans="1:6" ht="90">
      <c r="A160" s="169">
        <f t="shared" si="2"/>
        <v>144</v>
      </c>
      <c r="B160" s="174" t="s">
        <v>567</v>
      </c>
      <c r="C160" s="130" t="s">
        <v>726</v>
      </c>
      <c r="D160" s="130" t="s">
        <v>568</v>
      </c>
      <c r="E160" s="130"/>
      <c r="F160" s="131">
        <v>450</v>
      </c>
    </row>
    <row r="161" spans="1:6" ht="22.5">
      <c r="A161" s="169">
        <f t="shared" si="2"/>
        <v>145</v>
      </c>
      <c r="B161" s="170" t="s">
        <v>919</v>
      </c>
      <c r="C161" s="130" t="s">
        <v>726</v>
      </c>
      <c r="D161" s="130" t="s">
        <v>568</v>
      </c>
      <c r="E161" s="130" t="s">
        <v>920</v>
      </c>
      <c r="F161" s="131">
        <v>450</v>
      </c>
    </row>
    <row r="162" spans="1:6" ht="22.5">
      <c r="A162" s="169">
        <f t="shared" si="2"/>
        <v>146</v>
      </c>
      <c r="B162" s="170" t="s">
        <v>438</v>
      </c>
      <c r="C162" s="130" t="s">
        <v>726</v>
      </c>
      <c r="D162" s="130" t="s">
        <v>568</v>
      </c>
      <c r="E162" s="130" t="s">
        <v>921</v>
      </c>
      <c r="F162" s="131">
        <v>450</v>
      </c>
    </row>
    <row r="163" spans="1:6" ht="12.75">
      <c r="A163" s="169">
        <f t="shared" si="2"/>
        <v>147</v>
      </c>
      <c r="B163" s="170" t="s">
        <v>203</v>
      </c>
      <c r="C163" s="130" t="s">
        <v>204</v>
      </c>
      <c r="D163" s="130"/>
      <c r="E163" s="130"/>
      <c r="F163" s="131">
        <v>13226.8</v>
      </c>
    </row>
    <row r="164" spans="1:6" ht="22.5">
      <c r="A164" s="169">
        <f t="shared" si="2"/>
        <v>148</v>
      </c>
      <c r="B164" s="170" t="s">
        <v>966</v>
      </c>
      <c r="C164" s="130" t="s">
        <v>204</v>
      </c>
      <c r="D164" s="130" t="s">
        <v>967</v>
      </c>
      <c r="E164" s="130"/>
      <c r="F164" s="131">
        <v>13226.8</v>
      </c>
    </row>
    <row r="165" spans="1:6" ht="12.75">
      <c r="A165" s="169">
        <f t="shared" si="2"/>
        <v>149</v>
      </c>
      <c r="B165" s="170" t="s">
        <v>743</v>
      </c>
      <c r="C165" s="130" t="s">
        <v>204</v>
      </c>
      <c r="D165" s="130" t="s">
        <v>968</v>
      </c>
      <c r="E165" s="130"/>
      <c r="F165" s="131">
        <v>13226.8</v>
      </c>
    </row>
    <row r="166" spans="1:6" ht="90">
      <c r="A166" s="169">
        <f t="shared" si="2"/>
        <v>150</v>
      </c>
      <c r="B166" s="174" t="s">
        <v>969</v>
      </c>
      <c r="C166" s="130" t="s">
        <v>204</v>
      </c>
      <c r="D166" s="130" t="s">
        <v>970</v>
      </c>
      <c r="E166" s="130"/>
      <c r="F166" s="131">
        <v>13226.8</v>
      </c>
    </row>
    <row r="167" spans="1:6" ht="12.75">
      <c r="A167" s="169">
        <f t="shared" si="2"/>
        <v>151</v>
      </c>
      <c r="B167" s="170" t="s">
        <v>949</v>
      </c>
      <c r="C167" s="130" t="s">
        <v>204</v>
      </c>
      <c r="D167" s="130" t="s">
        <v>970</v>
      </c>
      <c r="E167" s="130" t="s">
        <v>950</v>
      </c>
      <c r="F167" s="131">
        <v>13226.8</v>
      </c>
    </row>
    <row r="168" spans="1:6" ht="33.75">
      <c r="A168" s="169">
        <f t="shared" si="2"/>
        <v>152</v>
      </c>
      <c r="B168" s="170" t="s">
        <v>763</v>
      </c>
      <c r="C168" s="130" t="s">
        <v>204</v>
      </c>
      <c r="D168" s="130" t="s">
        <v>970</v>
      </c>
      <c r="E168" s="130" t="s">
        <v>764</v>
      </c>
      <c r="F168" s="131">
        <v>13226.8</v>
      </c>
    </row>
    <row r="169" spans="1:6" ht="12.75">
      <c r="A169" s="169">
        <f t="shared" si="2"/>
        <v>153</v>
      </c>
      <c r="B169" s="170" t="s">
        <v>518</v>
      </c>
      <c r="C169" s="130" t="s">
        <v>519</v>
      </c>
      <c r="D169" s="130"/>
      <c r="E169" s="130"/>
      <c r="F169" s="131">
        <v>5220.6</v>
      </c>
    </row>
    <row r="170" spans="1:6" ht="22.5">
      <c r="A170" s="169">
        <f t="shared" si="2"/>
        <v>154</v>
      </c>
      <c r="B170" s="170" t="s">
        <v>939</v>
      </c>
      <c r="C170" s="130" t="s">
        <v>519</v>
      </c>
      <c r="D170" s="130" t="s">
        <v>940</v>
      </c>
      <c r="E170" s="130"/>
      <c r="F170" s="131">
        <v>5220.6</v>
      </c>
    </row>
    <row r="171" spans="1:6" ht="22.5">
      <c r="A171" s="169">
        <f t="shared" si="2"/>
        <v>155</v>
      </c>
      <c r="B171" s="170" t="s">
        <v>654</v>
      </c>
      <c r="C171" s="130" t="s">
        <v>519</v>
      </c>
      <c r="D171" s="130" t="s">
        <v>655</v>
      </c>
      <c r="E171" s="130"/>
      <c r="F171" s="131">
        <v>5220.6</v>
      </c>
    </row>
    <row r="172" spans="1:6" ht="56.25">
      <c r="A172" s="169">
        <f t="shared" si="2"/>
        <v>156</v>
      </c>
      <c r="B172" s="170" t="s">
        <v>516</v>
      </c>
      <c r="C172" s="130" t="s">
        <v>519</v>
      </c>
      <c r="D172" s="130" t="s">
        <v>517</v>
      </c>
      <c r="E172" s="130"/>
      <c r="F172" s="131">
        <v>1260.6</v>
      </c>
    </row>
    <row r="173" spans="1:6" ht="12.75">
      <c r="A173" s="169">
        <f t="shared" si="2"/>
        <v>157</v>
      </c>
      <c r="B173" s="170" t="s">
        <v>1021</v>
      </c>
      <c r="C173" s="130" t="s">
        <v>519</v>
      </c>
      <c r="D173" s="130" t="s">
        <v>517</v>
      </c>
      <c r="E173" s="130" t="s">
        <v>62</v>
      </c>
      <c r="F173" s="131">
        <v>1260.6</v>
      </c>
    </row>
    <row r="174" spans="1:6" ht="12.75">
      <c r="A174" s="169">
        <f t="shared" si="2"/>
        <v>158</v>
      </c>
      <c r="B174" s="170" t="s">
        <v>340</v>
      </c>
      <c r="C174" s="130" t="s">
        <v>519</v>
      </c>
      <c r="D174" s="130" t="s">
        <v>517</v>
      </c>
      <c r="E174" s="130" t="s">
        <v>1022</v>
      </c>
      <c r="F174" s="131">
        <v>1260.6</v>
      </c>
    </row>
    <row r="175" spans="1:6" ht="45">
      <c r="A175" s="169">
        <f t="shared" si="2"/>
        <v>159</v>
      </c>
      <c r="B175" s="170" t="s">
        <v>521</v>
      </c>
      <c r="C175" s="130" t="s">
        <v>519</v>
      </c>
      <c r="D175" s="130" t="s">
        <v>522</v>
      </c>
      <c r="E175" s="130"/>
      <c r="F175" s="131">
        <v>3960</v>
      </c>
    </row>
    <row r="176" spans="1:6" ht="12.75">
      <c r="A176" s="169">
        <f t="shared" si="2"/>
        <v>160</v>
      </c>
      <c r="B176" s="170" t="s">
        <v>1021</v>
      </c>
      <c r="C176" s="130" t="s">
        <v>519</v>
      </c>
      <c r="D176" s="130" t="s">
        <v>522</v>
      </c>
      <c r="E176" s="130" t="s">
        <v>62</v>
      </c>
      <c r="F176" s="131">
        <v>3960</v>
      </c>
    </row>
    <row r="177" spans="1:6" ht="12.75">
      <c r="A177" s="169">
        <f t="shared" si="2"/>
        <v>161</v>
      </c>
      <c r="B177" s="170" t="s">
        <v>340</v>
      </c>
      <c r="C177" s="130" t="s">
        <v>519</v>
      </c>
      <c r="D177" s="130" t="s">
        <v>522</v>
      </c>
      <c r="E177" s="130" t="s">
        <v>1022</v>
      </c>
      <c r="F177" s="131">
        <v>3960</v>
      </c>
    </row>
    <row r="178" spans="1:6" ht="12.75">
      <c r="A178" s="169">
        <f t="shared" si="2"/>
        <v>162</v>
      </c>
      <c r="B178" s="170" t="s">
        <v>334</v>
      </c>
      <c r="C178" s="130" t="s">
        <v>330</v>
      </c>
      <c r="D178" s="130"/>
      <c r="E178" s="130"/>
      <c r="F178" s="131">
        <v>7057.9</v>
      </c>
    </row>
    <row r="179" spans="1:6" ht="33.75">
      <c r="A179" s="169">
        <f t="shared" si="2"/>
        <v>163</v>
      </c>
      <c r="B179" s="170" t="s">
        <v>926</v>
      </c>
      <c r="C179" s="130" t="s">
        <v>330</v>
      </c>
      <c r="D179" s="130" t="s">
        <v>927</v>
      </c>
      <c r="E179" s="130"/>
      <c r="F179" s="131">
        <v>49</v>
      </c>
    </row>
    <row r="180" spans="1:6" ht="33.75">
      <c r="A180" s="169">
        <f t="shared" si="2"/>
        <v>164</v>
      </c>
      <c r="B180" s="170" t="s">
        <v>928</v>
      </c>
      <c r="C180" s="130" t="s">
        <v>330</v>
      </c>
      <c r="D180" s="130" t="s">
        <v>929</v>
      </c>
      <c r="E180" s="130"/>
      <c r="F180" s="131">
        <v>49</v>
      </c>
    </row>
    <row r="181" spans="1:6" ht="90">
      <c r="A181" s="169">
        <f t="shared" si="2"/>
        <v>165</v>
      </c>
      <c r="B181" s="174" t="s">
        <v>468</v>
      </c>
      <c r="C181" s="130" t="s">
        <v>330</v>
      </c>
      <c r="D181" s="130" t="s">
        <v>469</v>
      </c>
      <c r="E181" s="130"/>
      <c r="F181" s="131">
        <v>49</v>
      </c>
    </row>
    <row r="182" spans="1:6" ht="22.5">
      <c r="A182" s="169">
        <f t="shared" si="2"/>
        <v>166</v>
      </c>
      <c r="B182" s="170" t="s">
        <v>919</v>
      </c>
      <c r="C182" s="130" t="s">
        <v>330</v>
      </c>
      <c r="D182" s="130" t="s">
        <v>469</v>
      </c>
      <c r="E182" s="130" t="s">
        <v>920</v>
      </c>
      <c r="F182" s="131">
        <v>49</v>
      </c>
    </row>
    <row r="183" spans="1:6" ht="22.5">
      <c r="A183" s="169">
        <f t="shared" si="2"/>
        <v>167</v>
      </c>
      <c r="B183" s="170" t="s">
        <v>438</v>
      </c>
      <c r="C183" s="130" t="s">
        <v>330</v>
      </c>
      <c r="D183" s="130" t="s">
        <v>469</v>
      </c>
      <c r="E183" s="130" t="s">
        <v>921</v>
      </c>
      <c r="F183" s="131">
        <v>49</v>
      </c>
    </row>
    <row r="184" spans="1:6" ht="22.5">
      <c r="A184" s="169">
        <f t="shared" si="2"/>
        <v>168</v>
      </c>
      <c r="B184" s="170" t="s">
        <v>971</v>
      </c>
      <c r="C184" s="130" t="s">
        <v>330</v>
      </c>
      <c r="D184" s="130" t="s">
        <v>972</v>
      </c>
      <c r="E184" s="130"/>
      <c r="F184" s="131">
        <v>1649</v>
      </c>
    </row>
    <row r="185" spans="1:6" ht="12.75">
      <c r="A185" s="169">
        <f t="shared" si="2"/>
        <v>169</v>
      </c>
      <c r="B185" s="170" t="s">
        <v>743</v>
      </c>
      <c r="C185" s="130" t="s">
        <v>330</v>
      </c>
      <c r="D185" s="130" t="s">
        <v>973</v>
      </c>
      <c r="E185" s="130"/>
      <c r="F185" s="131">
        <v>1649</v>
      </c>
    </row>
    <row r="186" spans="1:6" ht="56.25">
      <c r="A186" s="169">
        <f t="shared" si="2"/>
        <v>170</v>
      </c>
      <c r="B186" s="170" t="s">
        <v>474</v>
      </c>
      <c r="C186" s="130" t="s">
        <v>330</v>
      </c>
      <c r="D186" s="130" t="s">
        <v>475</v>
      </c>
      <c r="E186" s="130"/>
      <c r="F186" s="131">
        <v>814</v>
      </c>
    </row>
    <row r="187" spans="1:6" ht="22.5">
      <c r="A187" s="169">
        <f t="shared" si="2"/>
        <v>171</v>
      </c>
      <c r="B187" s="170" t="s">
        <v>919</v>
      </c>
      <c r="C187" s="130" t="s">
        <v>330</v>
      </c>
      <c r="D187" s="130" t="s">
        <v>475</v>
      </c>
      <c r="E187" s="130" t="s">
        <v>920</v>
      </c>
      <c r="F187" s="131">
        <v>814</v>
      </c>
    </row>
    <row r="188" spans="1:6" ht="22.5">
      <c r="A188" s="169">
        <f t="shared" si="2"/>
        <v>172</v>
      </c>
      <c r="B188" s="170" t="s">
        <v>438</v>
      </c>
      <c r="C188" s="130" t="s">
        <v>330</v>
      </c>
      <c r="D188" s="130" t="s">
        <v>475</v>
      </c>
      <c r="E188" s="130" t="s">
        <v>921</v>
      </c>
      <c r="F188" s="131">
        <v>814</v>
      </c>
    </row>
    <row r="189" spans="1:6" ht="56.25">
      <c r="A189" s="169">
        <f t="shared" si="2"/>
        <v>173</v>
      </c>
      <c r="B189" s="170" t="s">
        <v>974</v>
      </c>
      <c r="C189" s="130" t="s">
        <v>330</v>
      </c>
      <c r="D189" s="130" t="s">
        <v>975</v>
      </c>
      <c r="E189" s="130"/>
      <c r="F189" s="131">
        <v>635</v>
      </c>
    </row>
    <row r="190" spans="1:6" ht="22.5">
      <c r="A190" s="169">
        <f t="shared" si="2"/>
        <v>174</v>
      </c>
      <c r="B190" s="170" t="s">
        <v>919</v>
      </c>
      <c r="C190" s="130" t="s">
        <v>330</v>
      </c>
      <c r="D190" s="130" t="s">
        <v>975</v>
      </c>
      <c r="E190" s="130" t="s">
        <v>920</v>
      </c>
      <c r="F190" s="131">
        <v>635</v>
      </c>
    </row>
    <row r="191" spans="1:6" ht="22.5">
      <c r="A191" s="169">
        <f t="shared" si="2"/>
        <v>175</v>
      </c>
      <c r="B191" s="170" t="s">
        <v>438</v>
      </c>
      <c r="C191" s="130" t="s">
        <v>330</v>
      </c>
      <c r="D191" s="130" t="s">
        <v>975</v>
      </c>
      <c r="E191" s="130" t="s">
        <v>921</v>
      </c>
      <c r="F191" s="131">
        <v>635</v>
      </c>
    </row>
    <row r="192" spans="1:6" ht="56.25">
      <c r="A192" s="169">
        <f t="shared" si="2"/>
        <v>176</v>
      </c>
      <c r="B192" s="170" t="s">
        <v>976</v>
      </c>
      <c r="C192" s="130" t="s">
        <v>330</v>
      </c>
      <c r="D192" s="130" t="s">
        <v>977</v>
      </c>
      <c r="E192" s="130"/>
      <c r="F192" s="131">
        <v>40</v>
      </c>
    </row>
    <row r="193" spans="1:6" ht="22.5">
      <c r="A193" s="169">
        <f t="shared" si="2"/>
        <v>177</v>
      </c>
      <c r="B193" s="170" t="s">
        <v>919</v>
      </c>
      <c r="C193" s="130" t="s">
        <v>330</v>
      </c>
      <c r="D193" s="130" t="s">
        <v>977</v>
      </c>
      <c r="E193" s="130" t="s">
        <v>920</v>
      </c>
      <c r="F193" s="131">
        <v>40</v>
      </c>
    </row>
    <row r="194" spans="1:6" ht="22.5">
      <c r="A194" s="169">
        <f t="shared" si="2"/>
        <v>178</v>
      </c>
      <c r="B194" s="170" t="s">
        <v>438</v>
      </c>
      <c r="C194" s="130" t="s">
        <v>330</v>
      </c>
      <c r="D194" s="130" t="s">
        <v>977</v>
      </c>
      <c r="E194" s="130" t="s">
        <v>921</v>
      </c>
      <c r="F194" s="131">
        <v>40</v>
      </c>
    </row>
    <row r="195" spans="1:6" ht="56.25">
      <c r="A195" s="169">
        <f t="shared" si="2"/>
        <v>179</v>
      </c>
      <c r="B195" s="170" t="s">
        <v>978</v>
      </c>
      <c r="C195" s="130" t="s">
        <v>330</v>
      </c>
      <c r="D195" s="130" t="s">
        <v>979</v>
      </c>
      <c r="E195" s="130"/>
      <c r="F195" s="131">
        <v>160</v>
      </c>
    </row>
    <row r="196" spans="1:6" ht="22.5">
      <c r="A196" s="169">
        <f t="shared" si="2"/>
        <v>180</v>
      </c>
      <c r="B196" s="170" t="s">
        <v>919</v>
      </c>
      <c r="C196" s="130" t="s">
        <v>330</v>
      </c>
      <c r="D196" s="130" t="s">
        <v>979</v>
      </c>
      <c r="E196" s="130" t="s">
        <v>920</v>
      </c>
      <c r="F196" s="131">
        <v>160</v>
      </c>
    </row>
    <row r="197" spans="1:6" ht="22.5">
      <c r="A197" s="169">
        <f t="shared" si="2"/>
        <v>181</v>
      </c>
      <c r="B197" s="170" t="s">
        <v>438</v>
      </c>
      <c r="C197" s="130" t="s">
        <v>330</v>
      </c>
      <c r="D197" s="130" t="s">
        <v>979</v>
      </c>
      <c r="E197" s="130" t="s">
        <v>921</v>
      </c>
      <c r="F197" s="131">
        <v>160</v>
      </c>
    </row>
    <row r="198" spans="1:6" ht="45">
      <c r="A198" s="169">
        <f t="shared" si="2"/>
        <v>182</v>
      </c>
      <c r="B198" s="170" t="s">
        <v>980</v>
      </c>
      <c r="C198" s="130" t="s">
        <v>330</v>
      </c>
      <c r="D198" s="130" t="s">
        <v>981</v>
      </c>
      <c r="E198" s="130"/>
      <c r="F198" s="131">
        <f>F199</f>
        <v>1250</v>
      </c>
    </row>
    <row r="199" spans="1:6" ht="12.75">
      <c r="A199" s="169">
        <f t="shared" si="2"/>
        <v>183</v>
      </c>
      <c r="B199" s="170" t="s">
        <v>743</v>
      </c>
      <c r="C199" s="130" t="s">
        <v>330</v>
      </c>
      <c r="D199" s="130" t="s">
        <v>982</v>
      </c>
      <c r="E199" s="130"/>
      <c r="F199" s="131">
        <f>786+F203</f>
        <v>1250</v>
      </c>
    </row>
    <row r="200" spans="1:6" ht="67.5">
      <c r="A200" s="169">
        <f t="shared" si="2"/>
        <v>184</v>
      </c>
      <c r="B200" s="170" t="s">
        <v>491</v>
      </c>
      <c r="C200" s="130" t="s">
        <v>330</v>
      </c>
      <c r="D200" s="130" t="s">
        <v>492</v>
      </c>
      <c r="E200" s="130"/>
      <c r="F200" s="131">
        <v>736</v>
      </c>
    </row>
    <row r="201" spans="1:6" ht="12.75">
      <c r="A201" s="169">
        <f t="shared" si="2"/>
        <v>185</v>
      </c>
      <c r="B201" s="170" t="s">
        <v>949</v>
      </c>
      <c r="C201" s="130" t="s">
        <v>330</v>
      </c>
      <c r="D201" s="130" t="s">
        <v>492</v>
      </c>
      <c r="E201" s="130" t="s">
        <v>950</v>
      </c>
      <c r="F201" s="131">
        <v>736</v>
      </c>
    </row>
    <row r="202" spans="1:6" ht="33.75">
      <c r="A202" s="169">
        <f t="shared" si="2"/>
        <v>186</v>
      </c>
      <c r="B202" s="170" t="s">
        <v>763</v>
      </c>
      <c r="C202" s="130" t="s">
        <v>330</v>
      </c>
      <c r="D202" s="130" t="s">
        <v>492</v>
      </c>
      <c r="E202" s="130" t="s">
        <v>764</v>
      </c>
      <c r="F202" s="131">
        <v>736</v>
      </c>
    </row>
    <row r="203" spans="1:6" ht="90">
      <c r="A203" s="169">
        <f t="shared" si="2"/>
        <v>187</v>
      </c>
      <c r="B203" s="225" t="s">
        <v>128</v>
      </c>
      <c r="C203" s="130" t="s">
        <v>330</v>
      </c>
      <c r="D203" s="171" t="s">
        <v>129</v>
      </c>
      <c r="E203" s="130"/>
      <c r="F203" s="131">
        <f>F204</f>
        <v>464</v>
      </c>
    </row>
    <row r="204" spans="1:6" ht="12.75">
      <c r="A204" s="169">
        <f t="shared" si="2"/>
        <v>188</v>
      </c>
      <c r="B204" s="170" t="s">
        <v>949</v>
      </c>
      <c r="C204" s="130" t="s">
        <v>330</v>
      </c>
      <c r="D204" s="171" t="s">
        <v>129</v>
      </c>
      <c r="E204" s="130" t="s">
        <v>950</v>
      </c>
      <c r="F204" s="131">
        <f>F205</f>
        <v>464</v>
      </c>
    </row>
    <row r="205" spans="1:6" ht="33.75">
      <c r="A205" s="169">
        <f t="shared" si="2"/>
        <v>189</v>
      </c>
      <c r="B205" s="170" t="s">
        <v>763</v>
      </c>
      <c r="C205" s="130" t="s">
        <v>330</v>
      </c>
      <c r="D205" s="171" t="s">
        <v>129</v>
      </c>
      <c r="E205" s="130" t="s">
        <v>764</v>
      </c>
      <c r="F205" s="131">
        <v>464</v>
      </c>
    </row>
    <row r="206" spans="1:6" ht="90">
      <c r="A206" s="169">
        <f t="shared" si="2"/>
        <v>190</v>
      </c>
      <c r="B206" s="174" t="s">
        <v>569</v>
      </c>
      <c r="C206" s="130" t="s">
        <v>330</v>
      </c>
      <c r="D206" s="130" t="s">
        <v>984</v>
      </c>
      <c r="E206" s="130"/>
      <c r="F206" s="131">
        <v>40</v>
      </c>
    </row>
    <row r="207" spans="1:6" ht="12.75">
      <c r="A207" s="169">
        <f t="shared" si="2"/>
        <v>191</v>
      </c>
      <c r="B207" s="170" t="s">
        <v>949</v>
      </c>
      <c r="C207" s="130" t="s">
        <v>330</v>
      </c>
      <c r="D207" s="130" t="s">
        <v>984</v>
      </c>
      <c r="E207" s="130" t="s">
        <v>950</v>
      </c>
      <c r="F207" s="131">
        <v>40</v>
      </c>
    </row>
    <row r="208" spans="1:6" ht="33.75">
      <c r="A208" s="169">
        <f t="shared" si="2"/>
        <v>192</v>
      </c>
      <c r="B208" s="170" t="s">
        <v>763</v>
      </c>
      <c r="C208" s="130" t="s">
        <v>330</v>
      </c>
      <c r="D208" s="130" t="s">
        <v>984</v>
      </c>
      <c r="E208" s="130" t="s">
        <v>764</v>
      </c>
      <c r="F208" s="131">
        <v>40</v>
      </c>
    </row>
    <row r="209" spans="1:6" ht="90">
      <c r="A209" s="169">
        <f t="shared" si="2"/>
        <v>193</v>
      </c>
      <c r="B209" s="174" t="s">
        <v>985</v>
      </c>
      <c r="C209" s="130" t="s">
        <v>330</v>
      </c>
      <c r="D209" s="130" t="s">
        <v>986</v>
      </c>
      <c r="E209" s="130"/>
      <c r="F209" s="131">
        <v>10</v>
      </c>
    </row>
    <row r="210" spans="1:6" ht="12.75">
      <c r="A210" s="169">
        <f t="shared" si="2"/>
        <v>194</v>
      </c>
      <c r="B210" s="170" t="s">
        <v>949</v>
      </c>
      <c r="C210" s="130" t="s">
        <v>330</v>
      </c>
      <c r="D210" s="130" t="s">
        <v>986</v>
      </c>
      <c r="E210" s="130" t="s">
        <v>950</v>
      </c>
      <c r="F210" s="131">
        <v>10</v>
      </c>
    </row>
    <row r="211" spans="1:6" ht="33.75">
      <c r="A211" s="169">
        <f t="shared" si="2"/>
        <v>195</v>
      </c>
      <c r="B211" s="170" t="s">
        <v>763</v>
      </c>
      <c r="C211" s="130" t="s">
        <v>330</v>
      </c>
      <c r="D211" s="130" t="s">
        <v>986</v>
      </c>
      <c r="E211" s="130" t="s">
        <v>764</v>
      </c>
      <c r="F211" s="131">
        <v>10</v>
      </c>
    </row>
    <row r="212" spans="1:6" ht="22.5">
      <c r="A212" s="169">
        <f t="shared" si="2"/>
        <v>196</v>
      </c>
      <c r="B212" s="170" t="s">
        <v>758</v>
      </c>
      <c r="C212" s="130" t="s">
        <v>330</v>
      </c>
      <c r="D212" s="130" t="s">
        <v>759</v>
      </c>
      <c r="E212" s="130"/>
      <c r="F212" s="131">
        <v>752.2</v>
      </c>
    </row>
    <row r="213" spans="1:6" ht="22.5">
      <c r="A213" s="169">
        <f t="shared" si="2"/>
        <v>197</v>
      </c>
      <c r="B213" s="170" t="s">
        <v>765</v>
      </c>
      <c r="C213" s="130" t="s">
        <v>330</v>
      </c>
      <c r="D213" s="130" t="s">
        <v>766</v>
      </c>
      <c r="E213" s="130"/>
      <c r="F213" s="131">
        <v>752.2</v>
      </c>
    </row>
    <row r="214" spans="1:6" ht="56.25">
      <c r="A214" s="169">
        <f aca="true" t="shared" si="3" ref="A214:A277">A213+1</f>
        <v>198</v>
      </c>
      <c r="B214" s="170" t="s">
        <v>496</v>
      </c>
      <c r="C214" s="130" t="s">
        <v>330</v>
      </c>
      <c r="D214" s="130" t="s">
        <v>497</v>
      </c>
      <c r="E214" s="130"/>
      <c r="F214" s="131">
        <v>149.7</v>
      </c>
    </row>
    <row r="215" spans="1:6" ht="22.5">
      <c r="A215" s="169">
        <f t="shared" si="3"/>
        <v>199</v>
      </c>
      <c r="B215" s="170" t="s">
        <v>919</v>
      </c>
      <c r="C215" s="130" t="s">
        <v>330</v>
      </c>
      <c r="D215" s="130" t="s">
        <v>497</v>
      </c>
      <c r="E215" s="130" t="s">
        <v>920</v>
      </c>
      <c r="F215" s="131">
        <v>149.7</v>
      </c>
    </row>
    <row r="216" spans="1:6" ht="22.5">
      <c r="A216" s="169">
        <f t="shared" si="3"/>
        <v>200</v>
      </c>
      <c r="B216" s="170" t="s">
        <v>438</v>
      </c>
      <c r="C216" s="130" t="s">
        <v>330</v>
      </c>
      <c r="D216" s="130" t="s">
        <v>497</v>
      </c>
      <c r="E216" s="130" t="s">
        <v>921</v>
      </c>
      <c r="F216" s="131">
        <v>149.7</v>
      </c>
    </row>
    <row r="217" spans="1:6" ht="78.75">
      <c r="A217" s="169">
        <f t="shared" si="3"/>
        <v>201</v>
      </c>
      <c r="B217" s="174" t="s">
        <v>767</v>
      </c>
      <c r="C217" s="130" t="s">
        <v>330</v>
      </c>
      <c r="D217" s="130" t="s">
        <v>768</v>
      </c>
      <c r="E217" s="130"/>
      <c r="F217" s="131">
        <v>601</v>
      </c>
    </row>
    <row r="218" spans="1:6" ht="22.5">
      <c r="A218" s="169">
        <f t="shared" si="3"/>
        <v>202</v>
      </c>
      <c r="B218" s="170" t="s">
        <v>919</v>
      </c>
      <c r="C218" s="130" t="s">
        <v>330</v>
      </c>
      <c r="D218" s="130" t="s">
        <v>768</v>
      </c>
      <c r="E218" s="130" t="s">
        <v>920</v>
      </c>
      <c r="F218" s="131">
        <v>601</v>
      </c>
    </row>
    <row r="219" spans="1:6" ht="22.5">
      <c r="A219" s="169">
        <f t="shared" si="3"/>
        <v>203</v>
      </c>
      <c r="B219" s="170" t="s">
        <v>438</v>
      </c>
      <c r="C219" s="130" t="s">
        <v>330</v>
      </c>
      <c r="D219" s="130" t="s">
        <v>768</v>
      </c>
      <c r="E219" s="130" t="s">
        <v>921</v>
      </c>
      <c r="F219" s="131">
        <v>601</v>
      </c>
    </row>
    <row r="220" spans="1:6" ht="67.5">
      <c r="A220" s="169">
        <f t="shared" si="3"/>
        <v>204</v>
      </c>
      <c r="B220" s="170" t="s">
        <v>769</v>
      </c>
      <c r="C220" s="130" t="s">
        <v>330</v>
      </c>
      <c r="D220" s="130" t="s">
        <v>770</v>
      </c>
      <c r="E220" s="130"/>
      <c r="F220" s="131">
        <v>1.5</v>
      </c>
    </row>
    <row r="221" spans="1:6" ht="22.5">
      <c r="A221" s="169">
        <f t="shared" si="3"/>
        <v>205</v>
      </c>
      <c r="B221" s="170" t="s">
        <v>919</v>
      </c>
      <c r="C221" s="130" t="s">
        <v>330</v>
      </c>
      <c r="D221" s="130" t="s">
        <v>770</v>
      </c>
      <c r="E221" s="130" t="s">
        <v>920</v>
      </c>
      <c r="F221" s="131">
        <v>1.5</v>
      </c>
    </row>
    <row r="222" spans="1:6" ht="22.5">
      <c r="A222" s="169">
        <f t="shared" si="3"/>
        <v>206</v>
      </c>
      <c r="B222" s="170" t="s">
        <v>438</v>
      </c>
      <c r="C222" s="130" t="s">
        <v>330</v>
      </c>
      <c r="D222" s="130" t="s">
        <v>770</v>
      </c>
      <c r="E222" s="130" t="s">
        <v>921</v>
      </c>
      <c r="F222" s="131">
        <v>1.5</v>
      </c>
    </row>
    <row r="223" spans="1:6" ht="22.5">
      <c r="A223" s="169">
        <f t="shared" si="3"/>
        <v>207</v>
      </c>
      <c r="B223" s="170" t="s">
        <v>987</v>
      </c>
      <c r="C223" s="130" t="s">
        <v>330</v>
      </c>
      <c r="D223" s="130" t="s">
        <v>988</v>
      </c>
      <c r="E223" s="130"/>
      <c r="F223" s="131">
        <v>2916.1</v>
      </c>
    </row>
    <row r="224" spans="1:6" ht="33.75">
      <c r="A224" s="169">
        <f t="shared" si="3"/>
        <v>208</v>
      </c>
      <c r="B224" s="170" t="s">
        <v>989</v>
      </c>
      <c r="C224" s="130" t="s">
        <v>330</v>
      </c>
      <c r="D224" s="130" t="s">
        <v>990</v>
      </c>
      <c r="E224" s="130"/>
      <c r="F224" s="131">
        <v>88</v>
      </c>
    </row>
    <row r="225" spans="1:6" ht="67.5">
      <c r="A225" s="169">
        <f t="shared" si="3"/>
        <v>209</v>
      </c>
      <c r="B225" s="174" t="s">
        <v>991</v>
      </c>
      <c r="C225" s="130" t="s">
        <v>330</v>
      </c>
      <c r="D225" s="130" t="s">
        <v>992</v>
      </c>
      <c r="E225" s="130"/>
      <c r="F225" s="131">
        <v>44</v>
      </c>
    </row>
    <row r="226" spans="1:6" ht="22.5">
      <c r="A226" s="169">
        <f t="shared" si="3"/>
        <v>210</v>
      </c>
      <c r="B226" s="170" t="s">
        <v>919</v>
      </c>
      <c r="C226" s="130" t="s">
        <v>330</v>
      </c>
      <c r="D226" s="130" t="s">
        <v>992</v>
      </c>
      <c r="E226" s="130" t="s">
        <v>920</v>
      </c>
      <c r="F226" s="131">
        <v>44</v>
      </c>
    </row>
    <row r="227" spans="1:6" ht="22.5">
      <c r="A227" s="169">
        <f t="shared" si="3"/>
        <v>211</v>
      </c>
      <c r="B227" s="170" t="s">
        <v>438</v>
      </c>
      <c r="C227" s="130" t="s">
        <v>330</v>
      </c>
      <c r="D227" s="130" t="s">
        <v>992</v>
      </c>
      <c r="E227" s="130" t="s">
        <v>921</v>
      </c>
      <c r="F227" s="131">
        <v>44</v>
      </c>
    </row>
    <row r="228" spans="1:6" ht="67.5">
      <c r="A228" s="169">
        <f t="shared" si="3"/>
        <v>212</v>
      </c>
      <c r="B228" s="174" t="s">
        <v>993</v>
      </c>
      <c r="C228" s="130" t="s">
        <v>330</v>
      </c>
      <c r="D228" s="130" t="s">
        <v>994</v>
      </c>
      <c r="E228" s="130"/>
      <c r="F228" s="131">
        <v>44</v>
      </c>
    </row>
    <row r="229" spans="1:6" ht="22.5">
      <c r="A229" s="169">
        <f t="shared" si="3"/>
        <v>213</v>
      </c>
      <c r="B229" s="170" t="s">
        <v>919</v>
      </c>
      <c r="C229" s="130" t="s">
        <v>330</v>
      </c>
      <c r="D229" s="130" t="s">
        <v>994</v>
      </c>
      <c r="E229" s="130" t="s">
        <v>920</v>
      </c>
      <c r="F229" s="131">
        <v>44</v>
      </c>
    </row>
    <row r="230" spans="1:6" ht="22.5">
      <c r="A230" s="169">
        <f t="shared" si="3"/>
        <v>214</v>
      </c>
      <c r="B230" s="170" t="s">
        <v>438</v>
      </c>
      <c r="C230" s="130" t="s">
        <v>330</v>
      </c>
      <c r="D230" s="130" t="s">
        <v>994</v>
      </c>
      <c r="E230" s="130" t="s">
        <v>921</v>
      </c>
      <c r="F230" s="131">
        <v>44</v>
      </c>
    </row>
    <row r="231" spans="1:6" ht="33.75">
      <c r="A231" s="169">
        <f t="shared" si="3"/>
        <v>215</v>
      </c>
      <c r="B231" s="170" t="s">
        <v>498</v>
      </c>
      <c r="C231" s="130" t="s">
        <v>330</v>
      </c>
      <c r="D231" s="130" t="s">
        <v>499</v>
      </c>
      <c r="E231" s="130"/>
      <c r="F231" s="131">
        <v>2828.1</v>
      </c>
    </row>
    <row r="232" spans="1:6" ht="112.5">
      <c r="A232" s="169">
        <f t="shared" si="3"/>
        <v>216</v>
      </c>
      <c r="B232" s="174" t="s">
        <v>500</v>
      </c>
      <c r="C232" s="130" t="s">
        <v>330</v>
      </c>
      <c r="D232" s="130" t="s">
        <v>501</v>
      </c>
      <c r="E232" s="130"/>
      <c r="F232" s="131">
        <v>2828.1</v>
      </c>
    </row>
    <row r="233" spans="1:6" ht="22.5">
      <c r="A233" s="169">
        <f t="shared" si="3"/>
        <v>217</v>
      </c>
      <c r="B233" s="170" t="s">
        <v>919</v>
      </c>
      <c r="C233" s="130" t="s">
        <v>330</v>
      </c>
      <c r="D233" s="130" t="s">
        <v>501</v>
      </c>
      <c r="E233" s="130" t="s">
        <v>920</v>
      </c>
      <c r="F233" s="131">
        <v>2828.1</v>
      </c>
    </row>
    <row r="234" spans="1:6" ht="22.5">
      <c r="A234" s="169">
        <f t="shared" si="3"/>
        <v>218</v>
      </c>
      <c r="B234" s="170" t="s">
        <v>438</v>
      </c>
      <c r="C234" s="130" t="s">
        <v>330</v>
      </c>
      <c r="D234" s="130" t="s">
        <v>501</v>
      </c>
      <c r="E234" s="130" t="s">
        <v>921</v>
      </c>
      <c r="F234" s="131">
        <v>2828.1</v>
      </c>
    </row>
    <row r="235" spans="1:6" ht="33.75">
      <c r="A235" s="169">
        <f t="shared" si="3"/>
        <v>219</v>
      </c>
      <c r="B235" s="170" t="s">
        <v>995</v>
      </c>
      <c r="C235" s="130" t="s">
        <v>330</v>
      </c>
      <c r="D235" s="130" t="s">
        <v>996</v>
      </c>
      <c r="E235" s="130"/>
      <c r="F235" s="131">
        <v>905.6</v>
      </c>
    </row>
    <row r="236" spans="1:6" ht="12.75">
      <c r="A236" s="169">
        <f t="shared" si="3"/>
        <v>220</v>
      </c>
      <c r="B236" s="170" t="s">
        <v>743</v>
      </c>
      <c r="C236" s="130" t="s">
        <v>330</v>
      </c>
      <c r="D236" s="130" t="s">
        <v>997</v>
      </c>
      <c r="E236" s="130"/>
      <c r="F236" s="131">
        <v>905.6</v>
      </c>
    </row>
    <row r="237" spans="1:6" ht="56.25">
      <c r="A237" s="169">
        <f t="shared" si="3"/>
        <v>221</v>
      </c>
      <c r="B237" s="170" t="s">
        <v>998</v>
      </c>
      <c r="C237" s="130" t="s">
        <v>330</v>
      </c>
      <c r="D237" s="130" t="s">
        <v>999</v>
      </c>
      <c r="E237" s="130"/>
      <c r="F237" s="131">
        <v>720.7</v>
      </c>
    </row>
    <row r="238" spans="1:6" ht="22.5">
      <c r="A238" s="169">
        <f t="shared" si="3"/>
        <v>222</v>
      </c>
      <c r="B238" s="170" t="s">
        <v>919</v>
      </c>
      <c r="C238" s="130" t="s">
        <v>330</v>
      </c>
      <c r="D238" s="130" t="s">
        <v>999</v>
      </c>
      <c r="E238" s="130" t="s">
        <v>920</v>
      </c>
      <c r="F238" s="131">
        <v>720.7</v>
      </c>
    </row>
    <row r="239" spans="1:6" ht="22.5">
      <c r="A239" s="169">
        <f t="shared" si="3"/>
        <v>223</v>
      </c>
      <c r="B239" s="170" t="s">
        <v>438</v>
      </c>
      <c r="C239" s="130" t="s">
        <v>330</v>
      </c>
      <c r="D239" s="130" t="s">
        <v>999</v>
      </c>
      <c r="E239" s="130" t="s">
        <v>921</v>
      </c>
      <c r="F239" s="131">
        <v>720.7</v>
      </c>
    </row>
    <row r="240" spans="1:6" ht="45">
      <c r="A240" s="169">
        <f t="shared" si="3"/>
        <v>224</v>
      </c>
      <c r="B240" s="170" t="s">
        <v>1000</v>
      </c>
      <c r="C240" s="130" t="s">
        <v>330</v>
      </c>
      <c r="D240" s="130" t="s">
        <v>1001</v>
      </c>
      <c r="E240" s="130"/>
      <c r="F240" s="131">
        <v>59.3</v>
      </c>
    </row>
    <row r="241" spans="1:6" ht="22.5">
      <c r="A241" s="169">
        <f t="shared" si="3"/>
        <v>225</v>
      </c>
      <c r="B241" s="170" t="s">
        <v>919</v>
      </c>
      <c r="C241" s="130" t="s">
        <v>330</v>
      </c>
      <c r="D241" s="130" t="s">
        <v>1001</v>
      </c>
      <c r="E241" s="130" t="s">
        <v>920</v>
      </c>
      <c r="F241" s="131">
        <v>59.3</v>
      </c>
    </row>
    <row r="242" spans="1:6" ht="22.5">
      <c r="A242" s="169">
        <f t="shared" si="3"/>
        <v>226</v>
      </c>
      <c r="B242" s="170" t="s">
        <v>438</v>
      </c>
      <c r="C242" s="130" t="s">
        <v>330</v>
      </c>
      <c r="D242" s="130" t="s">
        <v>1001</v>
      </c>
      <c r="E242" s="130" t="s">
        <v>921</v>
      </c>
      <c r="F242" s="131">
        <v>59.3</v>
      </c>
    </row>
    <row r="243" spans="1:6" ht="45">
      <c r="A243" s="169">
        <f t="shared" si="3"/>
        <v>227</v>
      </c>
      <c r="B243" s="170" t="s">
        <v>1002</v>
      </c>
      <c r="C243" s="130" t="s">
        <v>330</v>
      </c>
      <c r="D243" s="130" t="s">
        <v>1003</v>
      </c>
      <c r="E243" s="130"/>
      <c r="F243" s="131">
        <v>30</v>
      </c>
    </row>
    <row r="244" spans="1:6" ht="22.5">
      <c r="A244" s="169">
        <f t="shared" si="3"/>
        <v>228</v>
      </c>
      <c r="B244" s="170" t="s">
        <v>919</v>
      </c>
      <c r="C244" s="130" t="s">
        <v>330</v>
      </c>
      <c r="D244" s="130" t="s">
        <v>1003</v>
      </c>
      <c r="E244" s="130" t="s">
        <v>920</v>
      </c>
      <c r="F244" s="131">
        <v>30</v>
      </c>
    </row>
    <row r="245" spans="1:6" ht="22.5">
      <c r="A245" s="169">
        <f t="shared" si="3"/>
        <v>229</v>
      </c>
      <c r="B245" s="170" t="s">
        <v>438</v>
      </c>
      <c r="C245" s="130" t="s">
        <v>330</v>
      </c>
      <c r="D245" s="130" t="s">
        <v>1003</v>
      </c>
      <c r="E245" s="130" t="s">
        <v>921</v>
      </c>
      <c r="F245" s="131">
        <v>30</v>
      </c>
    </row>
    <row r="246" spans="1:6" ht="67.5">
      <c r="A246" s="169">
        <f t="shared" si="3"/>
        <v>230</v>
      </c>
      <c r="B246" s="170" t="s">
        <v>1004</v>
      </c>
      <c r="C246" s="130" t="s">
        <v>330</v>
      </c>
      <c r="D246" s="130" t="s">
        <v>1005</v>
      </c>
      <c r="E246" s="130"/>
      <c r="F246" s="131">
        <v>42</v>
      </c>
    </row>
    <row r="247" spans="1:6" ht="22.5">
      <c r="A247" s="169">
        <f t="shared" si="3"/>
        <v>231</v>
      </c>
      <c r="B247" s="170" t="s">
        <v>919</v>
      </c>
      <c r="C247" s="130" t="s">
        <v>330</v>
      </c>
      <c r="D247" s="130" t="s">
        <v>1005</v>
      </c>
      <c r="E247" s="130" t="s">
        <v>920</v>
      </c>
      <c r="F247" s="131">
        <v>42</v>
      </c>
    </row>
    <row r="248" spans="1:6" ht="22.5">
      <c r="A248" s="169">
        <f t="shared" si="3"/>
        <v>232</v>
      </c>
      <c r="B248" s="170" t="s">
        <v>438</v>
      </c>
      <c r="C248" s="130" t="s">
        <v>330</v>
      </c>
      <c r="D248" s="130" t="s">
        <v>1005</v>
      </c>
      <c r="E248" s="130" t="s">
        <v>921</v>
      </c>
      <c r="F248" s="131">
        <v>42</v>
      </c>
    </row>
    <row r="249" spans="1:6" ht="22.5">
      <c r="A249" s="169">
        <f t="shared" si="3"/>
        <v>233</v>
      </c>
      <c r="B249" s="175" t="s">
        <v>526</v>
      </c>
      <c r="C249" s="132" t="s">
        <v>330</v>
      </c>
      <c r="D249" s="132" t="s">
        <v>1005</v>
      </c>
      <c r="E249" s="132" t="s">
        <v>456</v>
      </c>
      <c r="F249" s="133">
        <v>42</v>
      </c>
    </row>
    <row r="250" spans="1:6" ht="45">
      <c r="A250" s="169">
        <f t="shared" si="3"/>
        <v>234</v>
      </c>
      <c r="B250" s="170" t="s">
        <v>1006</v>
      </c>
      <c r="C250" s="130" t="s">
        <v>330</v>
      </c>
      <c r="D250" s="130" t="s">
        <v>1007</v>
      </c>
      <c r="E250" s="130"/>
      <c r="F250" s="131">
        <v>53.6</v>
      </c>
    </row>
    <row r="251" spans="1:6" ht="22.5">
      <c r="A251" s="169">
        <f t="shared" si="3"/>
        <v>235</v>
      </c>
      <c r="B251" s="170" t="s">
        <v>919</v>
      </c>
      <c r="C251" s="130" t="s">
        <v>330</v>
      </c>
      <c r="D251" s="130" t="s">
        <v>1007</v>
      </c>
      <c r="E251" s="130" t="s">
        <v>920</v>
      </c>
      <c r="F251" s="131">
        <v>53.6</v>
      </c>
    </row>
    <row r="252" spans="1:6" ht="22.5">
      <c r="A252" s="169">
        <f t="shared" si="3"/>
        <v>236</v>
      </c>
      <c r="B252" s="170" t="s">
        <v>438</v>
      </c>
      <c r="C252" s="130" t="s">
        <v>330</v>
      </c>
      <c r="D252" s="130" t="s">
        <v>1007</v>
      </c>
      <c r="E252" s="130" t="s">
        <v>921</v>
      </c>
      <c r="F252" s="131">
        <v>53.6</v>
      </c>
    </row>
    <row r="253" spans="1:6" ht="12.75">
      <c r="A253" s="169">
        <f t="shared" si="3"/>
        <v>237</v>
      </c>
      <c r="B253" s="170" t="s">
        <v>1008</v>
      </c>
      <c r="C253" s="130" t="s">
        <v>205</v>
      </c>
      <c r="D253" s="130"/>
      <c r="E253" s="130"/>
      <c r="F253" s="131">
        <f>38537.3+5499.8</f>
        <v>44037.100000000006</v>
      </c>
    </row>
    <row r="254" spans="1:6" ht="12.75">
      <c r="A254" s="169">
        <f t="shared" si="3"/>
        <v>238</v>
      </c>
      <c r="B254" s="170" t="s">
        <v>335</v>
      </c>
      <c r="C254" s="130" t="s">
        <v>336</v>
      </c>
      <c r="D254" s="130"/>
      <c r="E254" s="130"/>
      <c r="F254" s="131">
        <v>2180</v>
      </c>
    </row>
    <row r="255" spans="1:6" ht="22.5">
      <c r="A255" s="169">
        <f t="shared" si="3"/>
        <v>239</v>
      </c>
      <c r="B255" s="170" t="s">
        <v>987</v>
      </c>
      <c r="C255" s="130" t="s">
        <v>336</v>
      </c>
      <c r="D255" s="130" t="s">
        <v>988</v>
      </c>
      <c r="E255" s="130"/>
      <c r="F255" s="131">
        <v>2180</v>
      </c>
    </row>
    <row r="256" spans="1:6" ht="33.75">
      <c r="A256" s="169">
        <f t="shared" si="3"/>
        <v>240</v>
      </c>
      <c r="B256" s="170" t="s">
        <v>989</v>
      </c>
      <c r="C256" s="130" t="s">
        <v>336</v>
      </c>
      <c r="D256" s="130" t="s">
        <v>990</v>
      </c>
      <c r="E256" s="130"/>
      <c r="F256" s="131">
        <v>19</v>
      </c>
    </row>
    <row r="257" spans="1:6" ht="67.5">
      <c r="A257" s="169">
        <f t="shared" si="3"/>
        <v>241</v>
      </c>
      <c r="B257" s="174" t="s">
        <v>993</v>
      </c>
      <c r="C257" s="130" t="s">
        <v>336</v>
      </c>
      <c r="D257" s="130" t="s">
        <v>994</v>
      </c>
      <c r="E257" s="130"/>
      <c r="F257" s="131">
        <v>19</v>
      </c>
    </row>
    <row r="258" spans="1:6" ht="22.5">
      <c r="A258" s="169">
        <f t="shared" si="3"/>
        <v>242</v>
      </c>
      <c r="B258" s="170" t="s">
        <v>919</v>
      </c>
      <c r="C258" s="130" t="s">
        <v>336</v>
      </c>
      <c r="D258" s="130" t="s">
        <v>994</v>
      </c>
      <c r="E258" s="130" t="s">
        <v>920</v>
      </c>
      <c r="F258" s="131">
        <v>19</v>
      </c>
    </row>
    <row r="259" spans="1:6" ht="22.5">
      <c r="A259" s="169">
        <f t="shared" si="3"/>
        <v>243</v>
      </c>
      <c r="B259" s="170" t="s">
        <v>438</v>
      </c>
      <c r="C259" s="130" t="s">
        <v>336</v>
      </c>
      <c r="D259" s="130" t="s">
        <v>994</v>
      </c>
      <c r="E259" s="130" t="s">
        <v>921</v>
      </c>
      <c r="F259" s="131">
        <v>19</v>
      </c>
    </row>
    <row r="260" spans="1:6" ht="33.75">
      <c r="A260" s="169">
        <f t="shared" si="3"/>
        <v>244</v>
      </c>
      <c r="B260" s="170" t="s">
        <v>1009</v>
      </c>
      <c r="C260" s="130" t="s">
        <v>336</v>
      </c>
      <c r="D260" s="130" t="s">
        <v>1010</v>
      </c>
      <c r="E260" s="130"/>
      <c r="F260" s="131">
        <v>2161</v>
      </c>
    </row>
    <row r="261" spans="1:6" ht="67.5">
      <c r="A261" s="169">
        <f t="shared" si="3"/>
        <v>245</v>
      </c>
      <c r="B261" s="174" t="s">
        <v>1011</v>
      </c>
      <c r="C261" s="130" t="s">
        <v>336</v>
      </c>
      <c r="D261" s="130" t="s">
        <v>1012</v>
      </c>
      <c r="E261" s="130"/>
      <c r="F261" s="131">
        <v>1</v>
      </c>
    </row>
    <row r="262" spans="1:6" ht="22.5">
      <c r="A262" s="169">
        <f t="shared" si="3"/>
        <v>246</v>
      </c>
      <c r="B262" s="170" t="s">
        <v>919</v>
      </c>
      <c r="C262" s="130" t="s">
        <v>336</v>
      </c>
      <c r="D262" s="130" t="s">
        <v>1012</v>
      </c>
      <c r="E262" s="130" t="s">
        <v>920</v>
      </c>
      <c r="F262" s="131">
        <v>1</v>
      </c>
    </row>
    <row r="263" spans="1:6" ht="22.5">
      <c r="A263" s="169">
        <f t="shared" si="3"/>
        <v>247</v>
      </c>
      <c r="B263" s="170" t="s">
        <v>438</v>
      </c>
      <c r="C263" s="130" t="s">
        <v>336</v>
      </c>
      <c r="D263" s="130" t="s">
        <v>1012</v>
      </c>
      <c r="E263" s="130" t="s">
        <v>921</v>
      </c>
      <c r="F263" s="131">
        <v>1</v>
      </c>
    </row>
    <row r="264" spans="1:6" ht="67.5">
      <c r="A264" s="169">
        <f t="shared" si="3"/>
        <v>248</v>
      </c>
      <c r="B264" s="170" t="s">
        <v>1013</v>
      </c>
      <c r="C264" s="130" t="s">
        <v>336</v>
      </c>
      <c r="D264" s="130" t="s">
        <v>1014</v>
      </c>
      <c r="E264" s="130"/>
      <c r="F264" s="131">
        <v>2160</v>
      </c>
    </row>
    <row r="265" spans="1:6" ht="22.5">
      <c r="A265" s="169">
        <f t="shared" si="3"/>
        <v>249</v>
      </c>
      <c r="B265" s="170" t="s">
        <v>919</v>
      </c>
      <c r="C265" s="130" t="s">
        <v>336</v>
      </c>
      <c r="D265" s="130" t="s">
        <v>1014</v>
      </c>
      <c r="E265" s="130" t="s">
        <v>920</v>
      </c>
      <c r="F265" s="131">
        <v>2160</v>
      </c>
    </row>
    <row r="266" spans="1:6" ht="22.5">
      <c r="A266" s="169">
        <f t="shared" si="3"/>
        <v>250</v>
      </c>
      <c r="B266" s="170" t="s">
        <v>438</v>
      </c>
      <c r="C266" s="130" t="s">
        <v>336</v>
      </c>
      <c r="D266" s="130" t="s">
        <v>1014</v>
      </c>
      <c r="E266" s="130" t="s">
        <v>921</v>
      </c>
      <c r="F266" s="131">
        <v>2160</v>
      </c>
    </row>
    <row r="267" spans="1:6" ht="12.75">
      <c r="A267" s="169">
        <f t="shared" si="3"/>
        <v>251</v>
      </c>
      <c r="B267" s="170" t="s">
        <v>206</v>
      </c>
      <c r="C267" s="130" t="s">
        <v>207</v>
      </c>
      <c r="D267" s="130"/>
      <c r="E267" s="130"/>
      <c r="F267" s="131">
        <f>11643+5499.8</f>
        <v>17142.8</v>
      </c>
    </row>
    <row r="268" spans="1:6" ht="33.75">
      <c r="A268" s="169">
        <f t="shared" si="3"/>
        <v>252</v>
      </c>
      <c r="B268" s="170" t="s">
        <v>1015</v>
      </c>
      <c r="C268" s="130" t="s">
        <v>207</v>
      </c>
      <c r="D268" s="130" t="s">
        <v>1016</v>
      </c>
      <c r="E268" s="130"/>
      <c r="F268" s="131">
        <v>11643</v>
      </c>
    </row>
    <row r="269" spans="1:6" ht="22.5">
      <c r="A269" s="169">
        <f t="shared" si="3"/>
        <v>253</v>
      </c>
      <c r="B269" s="170" t="s">
        <v>1017</v>
      </c>
      <c r="C269" s="130" t="s">
        <v>207</v>
      </c>
      <c r="D269" s="130" t="s">
        <v>1018</v>
      </c>
      <c r="E269" s="130"/>
      <c r="F269" s="131">
        <v>1668</v>
      </c>
    </row>
    <row r="270" spans="1:6" ht="67.5">
      <c r="A270" s="169">
        <f t="shared" si="3"/>
        <v>254</v>
      </c>
      <c r="B270" s="174" t="s">
        <v>1019</v>
      </c>
      <c r="C270" s="130" t="s">
        <v>207</v>
      </c>
      <c r="D270" s="130" t="s">
        <v>1020</v>
      </c>
      <c r="E270" s="130"/>
      <c r="F270" s="131">
        <v>210</v>
      </c>
    </row>
    <row r="271" spans="1:6" ht="22.5">
      <c r="A271" s="169">
        <f t="shared" si="3"/>
        <v>255</v>
      </c>
      <c r="B271" s="170" t="s">
        <v>919</v>
      </c>
      <c r="C271" s="130" t="s">
        <v>207</v>
      </c>
      <c r="D271" s="130" t="s">
        <v>1020</v>
      </c>
      <c r="E271" s="130" t="s">
        <v>920</v>
      </c>
      <c r="F271" s="131">
        <v>210</v>
      </c>
    </row>
    <row r="272" spans="1:6" ht="22.5">
      <c r="A272" s="169">
        <f t="shared" si="3"/>
        <v>256</v>
      </c>
      <c r="B272" s="170" t="s">
        <v>438</v>
      </c>
      <c r="C272" s="130" t="s">
        <v>207</v>
      </c>
      <c r="D272" s="130" t="s">
        <v>1020</v>
      </c>
      <c r="E272" s="130" t="s">
        <v>921</v>
      </c>
      <c r="F272" s="131">
        <v>210</v>
      </c>
    </row>
    <row r="273" spans="1:6" ht="90">
      <c r="A273" s="169">
        <f t="shared" si="3"/>
        <v>257</v>
      </c>
      <c r="B273" s="174" t="s">
        <v>1023</v>
      </c>
      <c r="C273" s="130" t="s">
        <v>207</v>
      </c>
      <c r="D273" s="130" t="s">
        <v>1024</v>
      </c>
      <c r="E273" s="130"/>
      <c r="F273" s="131">
        <v>210</v>
      </c>
    </row>
    <row r="274" spans="1:6" ht="22.5">
      <c r="A274" s="169">
        <f t="shared" si="3"/>
        <v>258</v>
      </c>
      <c r="B274" s="170" t="s">
        <v>919</v>
      </c>
      <c r="C274" s="130" t="s">
        <v>207</v>
      </c>
      <c r="D274" s="130" t="s">
        <v>1024</v>
      </c>
      <c r="E274" s="130" t="s">
        <v>920</v>
      </c>
      <c r="F274" s="131">
        <v>210</v>
      </c>
    </row>
    <row r="275" spans="1:6" ht="22.5">
      <c r="A275" s="169">
        <f t="shared" si="3"/>
        <v>259</v>
      </c>
      <c r="B275" s="170" t="s">
        <v>438</v>
      </c>
      <c r="C275" s="130" t="s">
        <v>207</v>
      </c>
      <c r="D275" s="130" t="s">
        <v>1024</v>
      </c>
      <c r="E275" s="130" t="s">
        <v>921</v>
      </c>
      <c r="F275" s="131">
        <v>210</v>
      </c>
    </row>
    <row r="276" spans="1:6" ht="78.75">
      <c r="A276" s="169">
        <f t="shared" si="3"/>
        <v>260</v>
      </c>
      <c r="B276" s="174" t="s">
        <v>1025</v>
      </c>
      <c r="C276" s="130" t="s">
        <v>207</v>
      </c>
      <c r="D276" s="130" t="s">
        <v>1026</v>
      </c>
      <c r="E276" s="130"/>
      <c r="F276" s="131">
        <v>600</v>
      </c>
    </row>
    <row r="277" spans="1:6" ht="22.5">
      <c r="A277" s="169">
        <f t="shared" si="3"/>
        <v>261</v>
      </c>
      <c r="B277" s="170" t="s">
        <v>919</v>
      </c>
      <c r="C277" s="130" t="s">
        <v>207</v>
      </c>
      <c r="D277" s="130" t="s">
        <v>1026</v>
      </c>
      <c r="E277" s="130" t="s">
        <v>920</v>
      </c>
      <c r="F277" s="131">
        <v>600</v>
      </c>
    </row>
    <row r="278" spans="1:6" ht="22.5">
      <c r="A278" s="169">
        <f aca="true" t="shared" si="4" ref="A278:A341">A277+1</f>
        <v>262</v>
      </c>
      <c r="B278" s="170" t="s">
        <v>438</v>
      </c>
      <c r="C278" s="130" t="s">
        <v>207</v>
      </c>
      <c r="D278" s="130" t="s">
        <v>1026</v>
      </c>
      <c r="E278" s="130" t="s">
        <v>921</v>
      </c>
      <c r="F278" s="131">
        <v>600</v>
      </c>
    </row>
    <row r="279" spans="1:6" ht="78.75">
      <c r="A279" s="169">
        <f t="shared" si="4"/>
        <v>263</v>
      </c>
      <c r="B279" s="174" t="s">
        <v>1027</v>
      </c>
      <c r="C279" s="130" t="s">
        <v>207</v>
      </c>
      <c r="D279" s="130" t="s">
        <v>1028</v>
      </c>
      <c r="E279" s="130"/>
      <c r="F279" s="131">
        <v>450</v>
      </c>
    </row>
    <row r="280" spans="1:6" ht="22.5">
      <c r="A280" s="169">
        <f t="shared" si="4"/>
        <v>264</v>
      </c>
      <c r="B280" s="170" t="s">
        <v>919</v>
      </c>
      <c r="C280" s="130" t="s">
        <v>207</v>
      </c>
      <c r="D280" s="130" t="s">
        <v>1028</v>
      </c>
      <c r="E280" s="130" t="s">
        <v>920</v>
      </c>
      <c r="F280" s="131">
        <v>450</v>
      </c>
    </row>
    <row r="281" spans="1:6" ht="22.5">
      <c r="A281" s="169">
        <f t="shared" si="4"/>
        <v>265</v>
      </c>
      <c r="B281" s="170" t="s">
        <v>438</v>
      </c>
      <c r="C281" s="130" t="s">
        <v>207</v>
      </c>
      <c r="D281" s="130" t="s">
        <v>1028</v>
      </c>
      <c r="E281" s="130" t="s">
        <v>921</v>
      </c>
      <c r="F281" s="131">
        <v>450</v>
      </c>
    </row>
    <row r="282" spans="1:6" ht="168.75">
      <c r="A282" s="169">
        <f t="shared" si="4"/>
        <v>266</v>
      </c>
      <c r="B282" s="174" t="s">
        <v>461</v>
      </c>
      <c r="C282" s="130" t="s">
        <v>207</v>
      </c>
      <c r="D282" s="130" t="s">
        <v>462</v>
      </c>
      <c r="E282" s="130"/>
      <c r="F282" s="131">
        <v>198</v>
      </c>
    </row>
    <row r="283" spans="1:6" ht="22.5">
      <c r="A283" s="169">
        <f t="shared" si="4"/>
        <v>267</v>
      </c>
      <c r="B283" s="170" t="s">
        <v>919</v>
      </c>
      <c r="C283" s="130" t="s">
        <v>207</v>
      </c>
      <c r="D283" s="130" t="s">
        <v>462</v>
      </c>
      <c r="E283" s="130" t="s">
        <v>920</v>
      </c>
      <c r="F283" s="131">
        <v>198</v>
      </c>
    </row>
    <row r="284" spans="1:6" ht="22.5">
      <c r="A284" s="169">
        <f t="shared" si="4"/>
        <v>268</v>
      </c>
      <c r="B284" s="170" t="s">
        <v>438</v>
      </c>
      <c r="C284" s="130" t="s">
        <v>207</v>
      </c>
      <c r="D284" s="130" t="s">
        <v>462</v>
      </c>
      <c r="E284" s="130" t="s">
        <v>921</v>
      </c>
      <c r="F284" s="131">
        <v>198</v>
      </c>
    </row>
    <row r="285" spans="1:6" ht="22.5">
      <c r="A285" s="169">
        <f t="shared" si="4"/>
        <v>269</v>
      </c>
      <c r="B285" s="170" t="s">
        <v>1029</v>
      </c>
      <c r="C285" s="130" t="s">
        <v>207</v>
      </c>
      <c r="D285" s="130" t="s">
        <v>1030</v>
      </c>
      <c r="E285" s="130"/>
      <c r="F285" s="131">
        <v>71</v>
      </c>
    </row>
    <row r="286" spans="1:6" ht="101.25">
      <c r="A286" s="169">
        <f t="shared" si="4"/>
        <v>270</v>
      </c>
      <c r="B286" s="174" t="s">
        <v>1031</v>
      </c>
      <c r="C286" s="130" t="s">
        <v>207</v>
      </c>
      <c r="D286" s="130" t="s">
        <v>1032</v>
      </c>
      <c r="E286" s="130"/>
      <c r="F286" s="131">
        <v>65</v>
      </c>
    </row>
    <row r="287" spans="1:6" ht="22.5">
      <c r="A287" s="169">
        <f t="shared" si="4"/>
        <v>271</v>
      </c>
      <c r="B287" s="170" t="s">
        <v>919</v>
      </c>
      <c r="C287" s="130" t="s">
        <v>207</v>
      </c>
      <c r="D287" s="130" t="s">
        <v>1032</v>
      </c>
      <c r="E287" s="130" t="s">
        <v>920</v>
      </c>
      <c r="F287" s="131">
        <v>65</v>
      </c>
    </row>
    <row r="288" spans="1:6" ht="22.5">
      <c r="A288" s="169">
        <f t="shared" si="4"/>
        <v>272</v>
      </c>
      <c r="B288" s="170" t="s">
        <v>438</v>
      </c>
      <c r="C288" s="130" t="s">
        <v>207</v>
      </c>
      <c r="D288" s="130" t="s">
        <v>1032</v>
      </c>
      <c r="E288" s="130" t="s">
        <v>921</v>
      </c>
      <c r="F288" s="131">
        <v>65</v>
      </c>
    </row>
    <row r="289" spans="1:6" ht="78.75">
      <c r="A289" s="169">
        <f t="shared" si="4"/>
        <v>273</v>
      </c>
      <c r="B289" s="174" t="s">
        <v>1033</v>
      </c>
      <c r="C289" s="130" t="s">
        <v>207</v>
      </c>
      <c r="D289" s="130" t="s">
        <v>1034</v>
      </c>
      <c r="E289" s="130"/>
      <c r="F289" s="131">
        <v>6</v>
      </c>
    </row>
    <row r="290" spans="1:6" ht="22.5">
      <c r="A290" s="169">
        <f t="shared" si="4"/>
        <v>274</v>
      </c>
      <c r="B290" s="170" t="s">
        <v>919</v>
      </c>
      <c r="C290" s="130" t="s">
        <v>207</v>
      </c>
      <c r="D290" s="130" t="s">
        <v>1034</v>
      </c>
      <c r="E290" s="130" t="s">
        <v>920</v>
      </c>
      <c r="F290" s="131">
        <v>6</v>
      </c>
    </row>
    <row r="291" spans="1:6" ht="22.5">
      <c r="A291" s="169">
        <f t="shared" si="4"/>
        <v>275</v>
      </c>
      <c r="B291" s="170" t="s">
        <v>438</v>
      </c>
      <c r="C291" s="130" t="s">
        <v>207</v>
      </c>
      <c r="D291" s="130" t="s">
        <v>1034</v>
      </c>
      <c r="E291" s="130" t="s">
        <v>921</v>
      </c>
      <c r="F291" s="131">
        <v>6</v>
      </c>
    </row>
    <row r="292" spans="1:6" ht="22.5">
      <c r="A292" s="169">
        <f t="shared" si="4"/>
        <v>276</v>
      </c>
      <c r="B292" s="170" t="s">
        <v>1035</v>
      </c>
      <c r="C292" s="130" t="s">
        <v>207</v>
      </c>
      <c r="D292" s="130" t="s">
        <v>1036</v>
      </c>
      <c r="E292" s="130"/>
      <c r="F292" s="131">
        <v>650.4</v>
      </c>
    </row>
    <row r="293" spans="1:6" ht="78.75">
      <c r="A293" s="169">
        <f t="shared" si="4"/>
        <v>277</v>
      </c>
      <c r="B293" s="174" t="s">
        <v>570</v>
      </c>
      <c r="C293" s="130" t="s">
        <v>207</v>
      </c>
      <c r="D293" s="130" t="s">
        <v>571</v>
      </c>
      <c r="E293" s="130"/>
      <c r="F293" s="131">
        <v>650</v>
      </c>
    </row>
    <row r="294" spans="1:6" ht="12.75">
      <c r="A294" s="169">
        <f t="shared" si="4"/>
        <v>278</v>
      </c>
      <c r="B294" s="170" t="s">
        <v>1021</v>
      </c>
      <c r="C294" s="130" t="s">
        <v>207</v>
      </c>
      <c r="D294" s="130" t="s">
        <v>571</v>
      </c>
      <c r="E294" s="130" t="s">
        <v>62</v>
      </c>
      <c r="F294" s="131">
        <v>650</v>
      </c>
    </row>
    <row r="295" spans="1:6" ht="12.75">
      <c r="A295" s="169">
        <f t="shared" si="4"/>
        <v>279</v>
      </c>
      <c r="B295" s="170" t="s">
        <v>340</v>
      </c>
      <c r="C295" s="130" t="s">
        <v>207</v>
      </c>
      <c r="D295" s="130" t="s">
        <v>571</v>
      </c>
      <c r="E295" s="130" t="s">
        <v>1022</v>
      </c>
      <c r="F295" s="131">
        <v>650</v>
      </c>
    </row>
    <row r="296" spans="1:6" ht="101.25">
      <c r="A296" s="169">
        <f t="shared" si="4"/>
        <v>280</v>
      </c>
      <c r="B296" s="174" t="s">
        <v>572</v>
      </c>
      <c r="C296" s="130" t="s">
        <v>207</v>
      </c>
      <c r="D296" s="130" t="s">
        <v>1037</v>
      </c>
      <c r="E296" s="130"/>
      <c r="F296" s="131">
        <v>0.4</v>
      </c>
    </row>
    <row r="297" spans="1:6" ht="22.5">
      <c r="A297" s="169">
        <f t="shared" si="4"/>
        <v>281</v>
      </c>
      <c r="B297" s="170" t="s">
        <v>919</v>
      </c>
      <c r="C297" s="130" t="s">
        <v>207</v>
      </c>
      <c r="D297" s="130" t="s">
        <v>1037</v>
      </c>
      <c r="E297" s="130" t="s">
        <v>920</v>
      </c>
      <c r="F297" s="131">
        <v>0.4</v>
      </c>
    </row>
    <row r="298" spans="1:6" ht="22.5">
      <c r="A298" s="169">
        <f t="shared" si="4"/>
        <v>282</v>
      </c>
      <c r="B298" s="170" t="s">
        <v>438</v>
      </c>
      <c r="C298" s="130" t="s">
        <v>207</v>
      </c>
      <c r="D298" s="130" t="s">
        <v>1037</v>
      </c>
      <c r="E298" s="130" t="s">
        <v>921</v>
      </c>
      <c r="F298" s="131">
        <v>0.4</v>
      </c>
    </row>
    <row r="299" spans="1:6" ht="12.75">
      <c r="A299" s="169">
        <f t="shared" si="4"/>
        <v>283</v>
      </c>
      <c r="B299" s="170" t="s">
        <v>743</v>
      </c>
      <c r="C299" s="130" t="s">
        <v>207</v>
      </c>
      <c r="D299" s="130" t="s">
        <v>1038</v>
      </c>
      <c r="E299" s="130"/>
      <c r="F299" s="131">
        <f>9253.6+5499.8</f>
        <v>14753.400000000001</v>
      </c>
    </row>
    <row r="300" spans="1:6" ht="67.5">
      <c r="A300" s="169">
        <f t="shared" si="4"/>
        <v>284</v>
      </c>
      <c r="B300" s="170" t="s">
        <v>464</v>
      </c>
      <c r="C300" s="130" t="s">
        <v>207</v>
      </c>
      <c r="D300" s="130" t="s">
        <v>1039</v>
      </c>
      <c r="E300" s="130"/>
      <c r="F300" s="131">
        <f>F301</f>
        <v>14608</v>
      </c>
    </row>
    <row r="301" spans="1:6" ht="12.75">
      <c r="A301" s="169">
        <f t="shared" si="4"/>
        <v>285</v>
      </c>
      <c r="B301" s="170" t="s">
        <v>949</v>
      </c>
      <c r="C301" s="130" t="s">
        <v>207</v>
      </c>
      <c r="D301" s="130" t="s">
        <v>1039</v>
      </c>
      <c r="E301" s="130" t="s">
        <v>950</v>
      </c>
      <c r="F301" s="131">
        <f>F302</f>
        <v>14608</v>
      </c>
    </row>
    <row r="302" spans="1:6" ht="33.75">
      <c r="A302" s="169">
        <f t="shared" si="4"/>
        <v>286</v>
      </c>
      <c r="B302" s="170" t="s">
        <v>763</v>
      </c>
      <c r="C302" s="130" t="s">
        <v>207</v>
      </c>
      <c r="D302" s="130" t="s">
        <v>1039</v>
      </c>
      <c r="E302" s="130" t="s">
        <v>764</v>
      </c>
      <c r="F302" s="131">
        <f>9108.2+5499.8</f>
        <v>14608</v>
      </c>
    </row>
    <row r="303" spans="1:6" ht="67.5">
      <c r="A303" s="169">
        <f t="shared" si="4"/>
        <v>287</v>
      </c>
      <c r="B303" s="174" t="s">
        <v>573</v>
      </c>
      <c r="C303" s="130" t="s">
        <v>207</v>
      </c>
      <c r="D303" s="130" t="s">
        <v>574</v>
      </c>
      <c r="E303" s="130"/>
      <c r="F303" s="131">
        <v>9.5</v>
      </c>
    </row>
    <row r="304" spans="1:6" ht="22.5">
      <c r="A304" s="169">
        <f t="shared" si="4"/>
        <v>288</v>
      </c>
      <c r="B304" s="170" t="s">
        <v>919</v>
      </c>
      <c r="C304" s="130" t="s">
        <v>207</v>
      </c>
      <c r="D304" s="130" t="s">
        <v>574</v>
      </c>
      <c r="E304" s="130" t="s">
        <v>920</v>
      </c>
      <c r="F304" s="131">
        <v>9.5</v>
      </c>
    </row>
    <row r="305" spans="1:6" ht="22.5">
      <c r="A305" s="169">
        <f t="shared" si="4"/>
        <v>289</v>
      </c>
      <c r="B305" s="170" t="s">
        <v>438</v>
      </c>
      <c r="C305" s="130" t="s">
        <v>207</v>
      </c>
      <c r="D305" s="130" t="s">
        <v>574</v>
      </c>
      <c r="E305" s="130" t="s">
        <v>921</v>
      </c>
      <c r="F305" s="131">
        <v>9.5</v>
      </c>
    </row>
    <row r="306" spans="1:6" ht="56.25">
      <c r="A306" s="169">
        <f t="shared" si="4"/>
        <v>290</v>
      </c>
      <c r="B306" s="170" t="s">
        <v>575</v>
      </c>
      <c r="C306" s="130" t="s">
        <v>207</v>
      </c>
      <c r="D306" s="130" t="s">
        <v>576</v>
      </c>
      <c r="E306" s="130"/>
      <c r="F306" s="131">
        <v>135.9</v>
      </c>
    </row>
    <row r="307" spans="1:6" ht="22.5">
      <c r="A307" s="169">
        <f t="shared" si="4"/>
        <v>291</v>
      </c>
      <c r="B307" s="170" t="s">
        <v>919</v>
      </c>
      <c r="C307" s="130" t="s">
        <v>207</v>
      </c>
      <c r="D307" s="130" t="s">
        <v>576</v>
      </c>
      <c r="E307" s="130" t="s">
        <v>920</v>
      </c>
      <c r="F307" s="131">
        <v>135.9</v>
      </c>
    </row>
    <row r="308" spans="1:6" ht="22.5">
      <c r="A308" s="169">
        <f t="shared" si="4"/>
        <v>292</v>
      </c>
      <c r="B308" s="170" t="s">
        <v>438</v>
      </c>
      <c r="C308" s="130" t="s">
        <v>207</v>
      </c>
      <c r="D308" s="130" t="s">
        <v>576</v>
      </c>
      <c r="E308" s="130" t="s">
        <v>921</v>
      </c>
      <c r="F308" s="131">
        <v>135.9</v>
      </c>
    </row>
    <row r="309" spans="1:6" ht="22.5">
      <c r="A309" s="169">
        <f t="shared" si="4"/>
        <v>293</v>
      </c>
      <c r="B309" s="175" t="s">
        <v>526</v>
      </c>
      <c r="C309" s="132" t="s">
        <v>207</v>
      </c>
      <c r="D309" s="132" t="s">
        <v>576</v>
      </c>
      <c r="E309" s="132" t="s">
        <v>456</v>
      </c>
      <c r="F309" s="133">
        <v>135.9</v>
      </c>
    </row>
    <row r="310" spans="1:6" ht="12.75">
      <c r="A310" s="169">
        <f t="shared" si="4"/>
        <v>294</v>
      </c>
      <c r="B310" s="170" t="s">
        <v>883</v>
      </c>
      <c r="C310" s="130" t="s">
        <v>884</v>
      </c>
      <c r="D310" s="130"/>
      <c r="E310" s="130"/>
      <c r="F310" s="131">
        <v>1528</v>
      </c>
    </row>
    <row r="311" spans="1:6" ht="22.5">
      <c r="A311" s="169">
        <f t="shared" si="4"/>
        <v>295</v>
      </c>
      <c r="B311" s="170" t="s">
        <v>939</v>
      </c>
      <c r="C311" s="130" t="s">
        <v>884</v>
      </c>
      <c r="D311" s="130" t="s">
        <v>940</v>
      </c>
      <c r="E311" s="130"/>
      <c r="F311" s="131">
        <v>1528</v>
      </c>
    </row>
    <row r="312" spans="1:6" ht="22.5">
      <c r="A312" s="169">
        <f t="shared" si="4"/>
        <v>296</v>
      </c>
      <c r="B312" s="170" t="s">
        <v>941</v>
      </c>
      <c r="C312" s="130" t="s">
        <v>884</v>
      </c>
      <c r="D312" s="130" t="s">
        <v>942</v>
      </c>
      <c r="E312" s="130"/>
      <c r="F312" s="131">
        <v>770</v>
      </c>
    </row>
    <row r="313" spans="1:6" ht="33.75">
      <c r="A313" s="169">
        <f t="shared" si="4"/>
        <v>297</v>
      </c>
      <c r="B313" s="170" t="s">
        <v>506</v>
      </c>
      <c r="C313" s="130" t="s">
        <v>884</v>
      </c>
      <c r="D313" s="130" t="s">
        <v>507</v>
      </c>
      <c r="E313" s="130"/>
      <c r="F313" s="131">
        <v>770</v>
      </c>
    </row>
    <row r="314" spans="1:6" ht="22.5">
      <c r="A314" s="169">
        <f t="shared" si="4"/>
        <v>298</v>
      </c>
      <c r="B314" s="170" t="s">
        <v>919</v>
      </c>
      <c r="C314" s="130" t="s">
        <v>884</v>
      </c>
      <c r="D314" s="130" t="s">
        <v>507</v>
      </c>
      <c r="E314" s="130" t="s">
        <v>920</v>
      </c>
      <c r="F314" s="131">
        <v>770</v>
      </c>
    </row>
    <row r="315" spans="1:6" ht="22.5">
      <c r="A315" s="169">
        <f t="shared" si="4"/>
        <v>299</v>
      </c>
      <c r="B315" s="170" t="s">
        <v>438</v>
      </c>
      <c r="C315" s="130" t="s">
        <v>884</v>
      </c>
      <c r="D315" s="130" t="s">
        <v>507</v>
      </c>
      <c r="E315" s="130" t="s">
        <v>921</v>
      </c>
      <c r="F315" s="131">
        <v>770</v>
      </c>
    </row>
    <row r="316" spans="1:6" ht="22.5">
      <c r="A316" s="169">
        <f t="shared" si="4"/>
        <v>300</v>
      </c>
      <c r="B316" s="170" t="s">
        <v>654</v>
      </c>
      <c r="C316" s="130" t="s">
        <v>884</v>
      </c>
      <c r="D316" s="130" t="s">
        <v>655</v>
      </c>
      <c r="E316" s="130"/>
      <c r="F316" s="131">
        <v>758</v>
      </c>
    </row>
    <row r="317" spans="1:6" ht="45">
      <c r="A317" s="169">
        <f t="shared" si="4"/>
        <v>301</v>
      </c>
      <c r="B317" s="170" t="s">
        <v>520</v>
      </c>
      <c r="C317" s="130" t="s">
        <v>884</v>
      </c>
      <c r="D317" s="130" t="s">
        <v>661</v>
      </c>
      <c r="E317" s="130"/>
      <c r="F317" s="131">
        <v>136</v>
      </c>
    </row>
    <row r="318" spans="1:6" ht="12.75">
      <c r="A318" s="169">
        <f t="shared" si="4"/>
        <v>302</v>
      </c>
      <c r="B318" s="170" t="s">
        <v>1021</v>
      </c>
      <c r="C318" s="130" t="s">
        <v>884</v>
      </c>
      <c r="D318" s="130" t="s">
        <v>661</v>
      </c>
      <c r="E318" s="130" t="s">
        <v>62</v>
      </c>
      <c r="F318" s="131">
        <v>136</v>
      </c>
    </row>
    <row r="319" spans="1:6" ht="12.75">
      <c r="A319" s="169">
        <f t="shared" si="4"/>
        <v>303</v>
      </c>
      <c r="B319" s="170" t="s">
        <v>340</v>
      </c>
      <c r="C319" s="130" t="s">
        <v>884</v>
      </c>
      <c r="D319" s="130" t="s">
        <v>661</v>
      </c>
      <c r="E319" s="130" t="s">
        <v>1022</v>
      </c>
      <c r="F319" s="131">
        <v>136</v>
      </c>
    </row>
    <row r="320" spans="1:6" ht="33.75">
      <c r="A320" s="169">
        <f t="shared" si="4"/>
        <v>304</v>
      </c>
      <c r="B320" s="170" t="s">
        <v>596</v>
      </c>
      <c r="C320" s="130" t="s">
        <v>884</v>
      </c>
      <c r="D320" s="130" t="s">
        <v>597</v>
      </c>
      <c r="E320" s="130"/>
      <c r="F320" s="131">
        <v>622</v>
      </c>
    </row>
    <row r="321" spans="1:6" ht="12.75">
      <c r="A321" s="169">
        <f t="shared" si="4"/>
        <v>305</v>
      </c>
      <c r="B321" s="170" t="s">
        <v>1021</v>
      </c>
      <c r="C321" s="130" t="s">
        <v>884</v>
      </c>
      <c r="D321" s="130" t="s">
        <v>597</v>
      </c>
      <c r="E321" s="130" t="s">
        <v>62</v>
      </c>
      <c r="F321" s="131">
        <v>622</v>
      </c>
    </row>
    <row r="322" spans="1:6" ht="12.75">
      <c r="A322" s="169">
        <f t="shared" si="4"/>
        <v>306</v>
      </c>
      <c r="B322" s="170" t="s">
        <v>340</v>
      </c>
      <c r="C322" s="130" t="s">
        <v>884</v>
      </c>
      <c r="D322" s="130" t="s">
        <v>597</v>
      </c>
      <c r="E322" s="130" t="s">
        <v>1022</v>
      </c>
      <c r="F322" s="131">
        <v>622</v>
      </c>
    </row>
    <row r="323" spans="1:6" ht="22.5">
      <c r="A323" s="169">
        <f t="shared" si="4"/>
        <v>307</v>
      </c>
      <c r="B323" s="170" t="s">
        <v>208</v>
      </c>
      <c r="C323" s="130" t="s">
        <v>209</v>
      </c>
      <c r="D323" s="130"/>
      <c r="E323" s="130"/>
      <c r="F323" s="131">
        <v>23186.3</v>
      </c>
    </row>
    <row r="324" spans="1:6" ht="33.75">
      <c r="A324" s="169">
        <f t="shared" si="4"/>
        <v>308</v>
      </c>
      <c r="B324" s="170" t="s">
        <v>1015</v>
      </c>
      <c r="C324" s="130" t="s">
        <v>209</v>
      </c>
      <c r="D324" s="130" t="s">
        <v>1016</v>
      </c>
      <c r="E324" s="130"/>
      <c r="F324" s="131">
        <v>23186.3</v>
      </c>
    </row>
    <row r="325" spans="1:6" ht="22.5">
      <c r="A325" s="169">
        <f t="shared" si="4"/>
        <v>309</v>
      </c>
      <c r="B325" s="170" t="s">
        <v>1040</v>
      </c>
      <c r="C325" s="130" t="s">
        <v>209</v>
      </c>
      <c r="D325" s="130" t="s">
        <v>1041</v>
      </c>
      <c r="E325" s="130"/>
      <c r="F325" s="131">
        <v>2961.3</v>
      </c>
    </row>
    <row r="326" spans="1:6" ht="78.75">
      <c r="A326" s="169">
        <f t="shared" si="4"/>
        <v>310</v>
      </c>
      <c r="B326" s="174" t="s">
        <v>1042</v>
      </c>
      <c r="C326" s="130" t="s">
        <v>209</v>
      </c>
      <c r="D326" s="130" t="s">
        <v>1043</v>
      </c>
      <c r="E326" s="130"/>
      <c r="F326" s="131">
        <v>2961.3</v>
      </c>
    </row>
    <row r="327" spans="1:6" ht="56.25">
      <c r="A327" s="169">
        <f t="shared" si="4"/>
        <v>311</v>
      </c>
      <c r="B327" s="170" t="s">
        <v>738</v>
      </c>
      <c r="C327" s="130" t="s">
        <v>209</v>
      </c>
      <c r="D327" s="130" t="s">
        <v>1043</v>
      </c>
      <c r="E327" s="130" t="s">
        <v>739</v>
      </c>
      <c r="F327" s="131">
        <v>2314</v>
      </c>
    </row>
    <row r="328" spans="1:6" ht="12.75">
      <c r="A328" s="169">
        <f t="shared" si="4"/>
        <v>312</v>
      </c>
      <c r="B328" s="170" t="s">
        <v>1044</v>
      </c>
      <c r="C328" s="130" t="s">
        <v>209</v>
      </c>
      <c r="D328" s="130" t="s">
        <v>1043</v>
      </c>
      <c r="E328" s="130" t="s">
        <v>16</v>
      </c>
      <c r="F328" s="131">
        <v>2314</v>
      </c>
    </row>
    <row r="329" spans="1:6" ht="22.5">
      <c r="A329" s="169">
        <f t="shared" si="4"/>
        <v>313</v>
      </c>
      <c r="B329" s="170" t="s">
        <v>919</v>
      </c>
      <c r="C329" s="130" t="s">
        <v>209</v>
      </c>
      <c r="D329" s="130" t="s">
        <v>1043</v>
      </c>
      <c r="E329" s="130" t="s">
        <v>920</v>
      </c>
      <c r="F329" s="131">
        <v>647.3</v>
      </c>
    </row>
    <row r="330" spans="1:6" ht="22.5">
      <c r="A330" s="169">
        <f t="shared" si="4"/>
        <v>314</v>
      </c>
      <c r="B330" s="170" t="s">
        <v>438</v>
      </c>
      <c r="C330" s="130" t="s">
        <v>209</v>
      </c>
      <c r="D330" s="130" t="s">
        <v>1043</v>
      </c>
      <c r="E330" s="130" t="s">
        <v>921</v>
      </c>
      <c r="F330" s="131">
        <v>647.3</v>
      </c>
    </row>
    <row r="331" spans="1:6" ht="12.75">
      <c r="A331" s="169">
        <f t="shared" si="4"/>
        <v>315</v>
      </c>
      <c r="B331" s="170" t="s">
        <v>743</v>
      </c>
      <c r="C331" s="130" t="s">
        <v>209</v>
      </c>
      <c r="D331" s="130" t="s">
        <v>1038</v>
      </c>
      <c r="E331" s="130"/>
      <c r="F331" s="131">
        <v>20225</v>
      </c>
    </row>
    <row r="332" spans="1:6" ht="146.25">
      <c r="A332" s="169">
        <f t="shared" si="4"/>
        <v>316</v>
      </c>
      <c r="B332" s="174" t="s">
        <v>577</v>
      </c>
      <c r="C332" s="130" t="s">
        <v>209</v>
      </c>
      <c r="D332" s="130" t="s">
        <v>578</v>
      </c>
      <c r="E332" s="130"/>
      <c r="F332" s="131">
        <v>19800</v>
      </c>
    </row>
    <row r="333" spans="1:6" ht="22.5">
      <c r="A333" s="169">
        <f t="shared" si="4"/>
        <v>317</v>
      </c>
      <c r="B333" s="170" t="s">
        <v>919</v>
      </c>
      <c r="C333" s="130" t="s">
        <v>209</v>
      </c>
      <c r="D333" s="130" t="s">
        <v>578</v>
      </c>
      <c r="E333" s="130" t="s">
        <v>920</v>
      </c>
      <c r="F333" s="131">
        <v>19800</v>
      </c>
    </row>
    <row r="334" spans="1:6" ht="22.5">
      <c r="A334" s="169">
        <f t="shared" si="4"/>
        <v>318</v>
      </c>
      <c r="B334" s="170" t="s">
        <v>438</v>
      </c>
      <c r="C334" s="130" t="s">
        <v>209</v>
      </c>
      <c r="D334" s="130" t="s">
        <v>578</v>
      </c>
      <c r="E334" s="130" t="s">
        <v>921</v>
      </c>
      <c r="F334" s="131">
        <v>19800</v>
      </c>
    </row>
    <row r="335" spans="1:6" ht="78.75">
      <c r="A335" s="169">
        <f t="shared" si="4"/>
        <v>319</v>
      </c>
      <c r="B335" s="174" t="s">
        <v>579</v>
      </c>
      <c r="C335" s="130" t="s">
        <v>209</v>
      </c>
      <c r="D335" s="130" t="s">
        <v>1045</v>
      </c>
      <c r="E335" s="130"/>
      <c r="F335" s="131">
        <v>425</v>
      </c>
    </row>
    <row r="336" spans="1:6" ht="22.5">
      <c r="A336" s="169">
        <f t="shared" si="4"/>
        <v>320</v>
      </c>
      <c r="B336" s="170" t="s">
        <v>919</v>
      </c>
      <c r="C336" s="130" t="s">
        <v>209</v>
      </c>
      <c r="D336" s="130" t="s">
        <v>1045</v>
      </c>
      <c r="E336" s="130" t="s">
        <v>920</v>
      </c>
      <c r="F336" s="131">
        <v>425</v>
      </c>
    </row>
    <row r="337" spans="1:6" ht="22.5">
      <c r="A337" s="169">
        <f t="shared" si="4"/>
        <v>321</v>
      </c>
      <c r="B337" s="170" t="s">
        <v>438</v>
      </c>
      <c r="C337" s="130" t="s">
        <v>209</v>
      </c>
      <c r="D337" s="130" t="s">
        <v>1045</v>
      </c>
      <c r="E337" s="130" t="s">
        <v>921</v>
      </c>
      <c r="F337" s="131">
        <v>425</v>
      </c>
    </row>
    <row r="338" spans="1:6" ht="12.75">
      <c r="A338" s="169">
        <f t="shared" si="4"/>
        <v>322</v>
      </c>
      <c r="B338" s="170" t="s">
        <v>1046</v>
      </c>
      <c r="C338" s="130" t="s">
        <v>210</v>
      </c>
      <c r="D338" s="130"/>
      <c r="E338" s="130"/>
      <c r="F338" s="131">
        <f>469875.6+4500</f>
        <v>474375.6</v>
      </c>
    </row>
    <row r="339" spans="1:6" ht="12.75">
      <c r="A339" s="169">
        <f t="shared" si="4"/>
        <v>323</v>
      </c>
      <c r="B339" s="170" t="s">
        <v>211</v>
      </c>
      <c r="C339" s="130" t="s">
        <v>212</v>
      </c>
      <c r="D339" s="130"/>
      <c r="E339" s="130"/>
      <c r="F339" s="131">
        <f>124620.1+2000</f>
        <v>126620.1</v>
      </c>
    </row>
    <row r="340" spans="1:6" ht="12.75">
      <c r="A340" s="169">
        <f t="shared" si="4"/>
        <v>324</v>
      </c>
      <c r="B340" s="170" t="s">
        <v>118</v>
      </c>
      <c r="C340" s="130" t="s">
        <v>212</v>
      </c>
      <c r="D340" s="130" t="s">
        <v>119</v>
      </c>
      <c r="E340" s="130"/>
      <c r="F340" s="131">
        <v>124561.4</v>
      </c>
    </row>
    <row r="341" spans="1:6" ht="22.5">
      <c r="A341" s="169">
        <f t="shared" si="4"/>
        <v>325</v>
      </c>
      <c r="B341" s="170" t="s">
        <v>120</v>
      </c>
      <c r="C341" s="130" t="s">
        <v>212</v>
      </c>
      <c r="D341" s="130" t="s">
        <v>121</v>
      </c>
      <c r="E341" s="130"/>
      <c r="F341" s="131">
        <v>123494.4</v>
      </c>
    </row>
    <row r="342" spans="1:6" ht="78.75">
      <c r="A342" s="169">
        <f aca="true" t="shared" si="5" ref="A342:A408">A341+1</f>
        <v>326</v>
      </c>
      <c r="B342" s="174" t="s">
        <v>122</v>
      </c>
      <c r="C342" s="130" t="s">
        <v>212</v>
      </c>
      <c r="D342" s="130" t="s">
        <v>123</v>
      </c>
      <c r="E342" s="130"/>
      <c r="F342" s="131">
        <v>4767.2</v>
      </c>
    </row>
    <row r="343" spans="1:6" ht="56.25">
      <c r="A343" s="169">
        <f t="shared" si="5"/>
        <v>327</v>
      </c>
      <c r="B343" s="170" t="s">
        <v>738</v>
      </c>
      <c r="C343" s="130" t="s">
        <v>212</v>
      </c>
      <c r="D343" s="130" t="s">
        <v>123</v>
      </c>
      <c r="E343" s="130" t="s">
        <v>739</v>
      </c>
      <c r="F343" s="131">
        <v>2746.2</v>
      </c>
    </row>
    <row r="344" spans="1:6" ht="12.75">
      <c r="A344" s="169">
        <f t="shared" si="5"/>
        <v>328</v>
      </c>
      <c r="B344" s="170" t="s">
        <v>1044</v>
      </c>
      <c r="C344" s="130" t="s">
        <v>212</v>
      </c>
      <c r="D344" s="130" t="s">
        <v>123</v>
      </c>
      <c r="E344" s="130" t="s">
        <v>16</v>
      </c>
      <c r="F344" s="131">
        <v>2746.2</v>
      </c>
    </row>
    <row r="345" spans="1:6" ht="22.5">
      <c r="A345" s="169">
        <f t="shared" si="5"/>
        <v>329</v>
      </c>
      <c r="B345" s="170" t="s">
        <v>915</v>
      </c>
      <c r="C345" s="130" t="s">
        <v>212</v>
      </c>
      <c r="D345" s="130" t="s">
        <v>123</v>
      </c>
      <c r="E345" s="130" t="s">
        <v>812</v>
      </c>
      <c r="F345" s="131">
        <v>2021</v>
      </c>
    </row>
    <row r="346" spans="1:6" ht="12.75">
      <c r="A346" s="169">
        <f t="shared" si="5"/>
        <v>330</v>
      </c>
      <c r="B346" s="170" t="s">
        <v>813</v>
      </c>
      <c r="C346" s="130" t="s">
        <v>212</v>
      </c>
      <c r="D346" s="130" t="s">
        <v>123</v>
      </c>
      <c r="E346" s="130" t="s">
        <v>814</v>
      </c>
      <c r="F346" s="131">
        <v>2021</v>
      </c>
    </row>
    <row r="347" spans="1:6" ht="56.25">
      <c r="A347" s="169">
        <f t="shared" si="5"/>
        <v>331</v>
      </c>
      <c r="B347" s="170" t="s">
        <v>588</v>
      </c>
      <c r="C347" s="130" t="s">
        <v>212</v>
      </c>
      <c r="D347" s="130" t="s">
        <v>589</v>
      </c>
      <c r="E347" s="130"/>
      <c r="F347" s="131">
        <v>12293.2</v>
      </c>
    </row>
    <row r="348" spans="1:6" ht="22.5">
      <c r="A348" s="169">
        <f t="shared" si="5"/>
        <v>332</v>
      </c>
      <c r="B348" s="170" t="s">
        <v>915</v>
      </c>
      <c r="C348" s="130" t="s">
        <v>212</v>
      </c>
      <c r="D348" s="130" t="s">
        <v>589</v>
      </c>
      <c r="E348" s="130" t="s">
        <v>812</v>
      </c>
      <c r="F348" s="131">
        <v>12293.2</v>
      </c>
    </row>
    <row r="349" spans="1:6" ht="12.75">
      <c r="A349" s="169">
        <f t="shared" si="5"/>
        <v>333</v>
      </c>
      <c r="B349" s="170" t="s">
        <v>813</v>
      </c>
      <c r="C349" s="130" t="s">
        <v>212</v>
      </c>
      <c r="D349" s="130" t="s">
        <v>589</v>
      </c>
      <c r="E349" s="130" t="s">
        <v>814</v>
      </c>
      <c r="F349" s="131">
        <v>12293.2</v>
      </c>
    </row>
    <row r="350" spans="1:6" ht="135">
      <c r="A350" s="169">
        <f t="shared" si="5"/>
        <v>334</v>
      </c>
      <c r="B350" s="174" t="s">
        <v>436</v>
      </c>
      <c r="C350" s="130" t="s">
        <v>212</v>
      </c>
      <c r="D350" s="130" t="s">
        <v>437</v>
      </c>
      <c r="E350" s="130"/>
      <c r="F350" s="131">
        <v>2696.3</v>
      </c>
    </row>
    <row r="351" spans="1:6" ht="22.5">
      <c r="A351" s="169">
        <f t="shared" si="5"/>
        <v>335</v>
      </c>
      <c r="B351" s="170" t="s">
        <v>919</v>
      </c>
      <c r="C351" s="130" t="s">
        <v>212</v>
      </c>
      <c r="D351" s="130" t="s">
        <v>437</v>
      </c>
      <c r="E351" s="130" t="s">
        <v>920</v>
      </c>
      <c r="F351" s="131">
        <v>924.7</v>
      </c>
    </row>
    <row r="352" spans="1:6" ht="22.5">
      <c r="A352" s="169">
        <f t="shared" si="5"/>
        <v>336</v>
      </c>
      <c r="B352" s="170" t="s">
        <v>438</v>
      </c>
      <c r="C352" s="130" t="s">
        <v>212</v>
      </c>
      <c r="D352" s="130" t="s">
        <v>437</v>
      </c>
      <c r="E352" s="130" t="s">
        <v>921</v>
      </c>
      <c r="F352" s="131">
        <v>924.7</v>
      </c>
    </row>
    <row r="353" spans="1:6" ht="22.5">
      <c r="A353" s="169">
        <f t="shared" si="5"/>
        <v>337</v>
      </c>
      <c r="B353" s="170" t="s">
        <v>915</v>
      </c>
      <c r="C353" s="130" t="s">
        <v>212</v>
      </c>
      <c r="D353" s="130" t="s">
        <v>437</v>
      </c>
      <c r="E353" s="130" t="s">
        <v>812</v>
      </c>
      <c r="F353" s="131">
        <v>1771.5</v>
      </c>
    </row>
    <row r="354" spans="1:6" ht="12.75">
      <c r="A354" s="169">
        <f t="shared" si="5"/>
        <v>338</v>
      </c>
      <c r="B354" s="170" t="s">
        <v>813</v>
      </c>
      <c r="C354" s="130" t="s">
        <v>212</v>
      </c>
      <c r="D354" s="130" t="s">
        <v>437</v>
      </c>
      <c r="E354" s="130" t="s">
        <v>814</v>
      </c>
      <c r="F354" s="131">
        <v>1771.5</v>
      </c>
    </row>
    <row r="355" spans="1:6" ht="90">
      <c r="A355" s="169">
        <f t="shared" si="5"/>
        <v>339</v>
      </c>
      <c r="B355" s="174" t="s">
        <v>439</v>
      </c>
      <c r="C355" s="130" t="s">
        <v>212</v>
      </c>
      <c r="D355" s="130" t="s">
        <v>440</v>
      </c>
      <c r="E355" s="130"/>
      <c r="F355" s="131">
        <v>2801.6</v>
      </c>
    </row>
    <row r="356" spans="1:6" ht="56.25">
      <c r="A356" s="169">
        <f t="shared" si="5"/>
        <v>340</v>
      </c>
      <c r="B356" s="170" t="s">
        <v>738</v>
      </c>
      <c r="C356" s="130" t="s">
        <v>212</v>
      </c>
      <c r="D356" s="130" t="s">
        <v>440</v>
      </c>
      <c r="E356" s="130" t="s">
        <v>739</v>
      </c>
      <c r="F356" s="131">
        <v>1508.6</v>
      </c>
    </row>
    <row r="357" spans="1:6" ht="12.75">
      <c r="A357" s="169">
        <f t="shared" si="5"/>
        <v>341</v>
      </c>
      <c r="B357" s="170" t="s">
        <v>1044</v>
      </c>
      <c r="C357" s="130" t="s">
        <v>212</v>
      </c>
      <c r="D357" s="130" t="s">
        <v>440</v>
      </c>
      <c r="E357" s="130" t="s">
        <v>16</v>
      </c>
      <c r="F357" s="131">
        <v>1508.6</v>
      </c>
    </row>
    <row r="358" spans="1:6" ht="22.5">
      <c r="A358" s="169">
        <f t="shared" si="5"/>
        <v>342</v>
      </c>
      <c r="B358" s="170" t="s">
        <v>915</v>
      </c>
      <c r="C358" s="130" t="s">
        <v>212</v>
      </c>
      <c r="D358" s="130" t="s">
        <v>440</v>
      </c>
      <c r="E358" s="130" t="s">
        <v>812</v>
      </c>
      <c r="F358" s="131">
        <v>1293</v>
      </c>
    </row>
    <row r="359" spans="1:6" ht="12.75">
      <c r="A359" s="169">
        <f t="shared" si="5"/>
        <v>343</v>
      </c>
      <c r="B359" s="170" t="s">
        <v>813</v>
      </c>
      <c r="C359" s="130" t="s">
        <v>212</v>
      </c>
      <c r="D359" s="130" t="s">
        <v>440</v>
      </c>
      <c r="E359" s="130" t="s">
        <v>814</v>
      </c>
      <c r="F359" s="131">
        <v>1293</v>
      </c>
    </row>
    <row r="360" spans="1:6" ht="45">
      <c r="A360" s="169">
        <f t="shared" si="5"/>
        <v>344</v>
      </c>
      <c r="B360" s="170" t="s">
        <v>441</v>
      </c>
      <c r="C360" s="130" t="s">
        <v>212</v>
      </c>
      <c r="D360" s="130" t="s">
        <v>442</v>
      </c>
      <c r="E360" s="130"/>
      <c r="F360" s="131">
        <v>250</v>
      </c>
    </row>
    <row r="361" spans="1:6" ht="22.5">
      <c r="A361" s="169">
        <f t="shared" si="5"/>
        <v>345</v>
      </c>
      <c r="B361" s="170" t="s">
        <v>919</v>
      </c>
      <c r="C361" s="130" t="s">
        <v>212</v>
      </c>
      <c r="D361" s="130" t="s">
        <v>442</v>
      </c>
      <c r="E361" s="130" t="s">
        <v>920</v>
      </c>
      <c r="F361" s="131">
        <v>250</v>
      </c>
    </row>
    <row r="362" spans="1:6" ht="22.5">
      <c r="A362" s="169">
        <f t="shared" si="5"/>
        <v>346</v>
      </c>
      <c r="B362" s="170" t="s">
        <v>438</v>
      </c>
      <c r="C362" s="130" t="s">
        <v>212</v>
      </c>
      <c r="D362" s="130" t="s">
        <v>442</v>
      </c>
      <c r="E362" s="130" t="s">
        <v>921</v>
      </c>
      <c r="F362" s="131">
        <v>250</v>
      </c>
    </row>
    <row r="363" spans="1:6" ht="112.5">
      <c r="A363" s="169">
        <f t="shared" si="5"/>
        <v>347</v>
      </c>
      <c r="B363" s="174" t="s">
        <v>124</v>
      </c>
      <c r="C363" s="130" t="s">
        <v>212</v>
      </c>
      <c r="D363" s="130" t="s">
        <v>125</v>
      </c>
      <c r="E363" s="130"/>
      <c r="F363" s="131">
        <v>45788</v>
      </c>
    </row>
    <row r="364" spans="1:6" ht="56.25">
      <c r="A364" s="169">
        <f t="shared" si="5"/>
        <v>348</v>
      </c>
      <c r="B364" s="170" t="s">
        <v>738</v>
      </c>
      <c r="C364" s="130" t="s">
        <v>212</v>
      </c>
      <c r="D364" s="130" t="s">
        <v>125</v>
      </c>
      <c r="E364" s="130" t="s">
        <v>739</v>
      </c>
      <c r="F364" s="131">
        <v>18740.1</v>
      </c>
    </row>
    <row r="365" spans="1:6" ht="12.75">
      <c r="A365" s="169">
        <f t="shared" si="5"/>
        <v>349</v>
      </c>
      <c r="B365" s="170" t="s">
        <v>1044</v>
      </c>
      <c r="C365" s="130" t="s">
        <v>212</v>
      </c>
      <c r="D365" s="130" t="s">
        <v>125</v>
      </c>
      <c r="E365" s="130" t="s">
        <v>16</v>
      </c>
      <c r="F365" s="131">
        <v>18740.1</v>
      </c>
    </row>
    <row r="366" spans="1:6" ht="22.5">
      <c r="A366" s="169">
        <f t="shared" si="5"/>
        <v>350</v>
      </c>
      <c r="B366" s="170" t="s">
        <v>919</v>
      </c>
      <c r="C366" s="130" t="s">
        <v>212</v>
      </c>
      <c r="D366" s="130" t="s">
        <v>125</v>
      </c>
      <c r="E366" s="130" t="s">
        <v>920</v>
      </c>
      <c r="F366" s="131">
        <v>4075.8</v>
      </c>
    </row>
    <row r="367" spans="1:6" ht="22.5">
      <c r="A367" s="169">
        <f t="shared" si="5"/>
        <v>351</v>
      </c>
      <c r="B367" s="170" t="s">
        <v>438</v>
      </c>
      <c r="C367" s="130" t="s">
        <v>212</v>
      </c>
      <c r="D367" s="130" t="s">
        <v>125</v>
      </c>
      <c r="E367" s="130" t="s">
        <v>921</v>
      </c>
      <c r="F367" s="131">
        <v>4075.8</v>
      </c>
    </row>
    <row r="368" spans="1:6" ht="22.5">
      <c r="A368" s="169">
        <f t="shared" si="5"/>
        <v>352</v>
      </c>
      <c r="B368" s="170" t="s">
        <v>915</v>
      </c>
      <c r="C368" s="130" t="s">
        <v>212</v>
      </c>
      <c r="D368" s="130" t="s">
        <v>125</v>
      </c>
      <c r="E368" s="130" t="s">
        <v>812</v>
      </c>
      <c r="F368" s="131">
        <v>22972.1</v>
      </c>
    </row>
    <row r="369" spans="1:6" ht="12.75">
      <c r="A369" s="169">
        <f t="shared" si="5"/>
        <v>353</v>
      </c>
      <c r="B369" s="170" t="s">
        <v>813</v>
      </c>
      <c r="C369" s="130" t="s">
        <v>212</v>
      </c>
      <c r="D369" s="130" t="s">
        <v>125</v>
      </c>
      <c r="E369" s="130" t="s">
        <v>814</v>
      </c>
      <c r="F369" s="131">
        <v>22972.1</v>
      </c>
    </row>
    <row r="370" spans="1:6" ht="56.25">
      <c r="A370" s="169">
        <f t="shared" si="5"/>
        <v>354</v>
      </c>
      <c r="B370" s="170" t="s">
        <v>126</v>
      </c>
      <c r="C370" s="130" t="s">
        <v>212</v>
      </c>
      <c r="D370" s="130" t="s">
        <v>127</v>
      </c>
      <c r="E370" s="130"/>
      <c r="F370" s="131">
        <v>49943.6</v>
      </c>
    </row>
    <row r="371" spans="1:6" ht="56.25">
      <c r="A371" s="169">
        <f t="shared" si="5"/>
        <v>355</v>
      </c>
      <c r="B371" s="170" t="s">
        <v>738</v>
      </c>
      <c r="C371" s="130" t="s">
        <v>212</v>
      </c>
      <c r="D371" s="130" t="s">
        <v>127</v>
      </c>
      <c r="E371" s="130" t="s">
        <v>739</v>
      </c>
      <c r="F371" s="131">
        <v>14437.1</v>
      </c>
    </row>
    <row r="372" spans="1:6" ht="12.75">
      <c r="A372" s="169">
        <f t="shared" si="5"/>
        <v>356</v>
      </c>
      <c r="B372" s="170" t="s">
        <v>1044</v>
      </c>
      <c r="C372" s="130" t="s">
        <v>212</v>
      </c>
      <c r="D372" s="130" t="s">
        <v>127</v>
      </c>
      <c r="E372" s="130" t="s">
        <v>16</v>
      </c>
      <c r="F372" s="131">
        <v>14437.1</v>
      </c>
    </row>
    <row r="373" spans="1:6" ht="22.5">
      <c r="A373" s="169">
        <f t="shared" si="5"/>
        <v>357</v>
      </c>
      <c r="B373" s="170" t="s">
        <v>919</v>
      </c>
      <c r="C373" s="130" t="s">
        <v>212</v>
      </c>
      <c r="D373" s="130" t="s">
        <v>127</v>
      </c>
      <c r="E373" s="130" t="s">
        <v>920</v>
      </c>
      <c r="F373" s="131">
        <v>14356.9</v>
      </c>
    </row>
    <row r="374" spans="1:6" ht="22.5">
      <c r="A374" s="169">
        <f t="shared" si="5"/>
        <v>358</v>
      </c>
      <c r="B374" s="170" t="s">
        <v>438</v>
      </c>
      <c r="C374" s="130" t="s">
        <v>212</v>
      </c>
      <c r="D374" s="130" t="s">
        <v>127</v>
      </c>
      <c r="E374" s="130" t="s">
        <v>921</v>
      </c>
      <c r="F374" s="131">
        <v>14356.9</v>
      </c>
    </row>
    <row r="375" spans="1:6" ht="22.5">
      <c r="A375" s="169">
        <f t="shared" si="5"/>
        <v>359</v>
      </c>
      <c r="B375" s="170" t="s">
        <v>915</v>
      </c>
      <c r="C375" s="130" t="s">
        <v>212</v>
      </c>
      <c r="D375" s="130" t="s">
        <v>127</v>
      </c>
      <c r="E375" s="130" t="s">
        <v>812</v>
      </c>
      <c r="F375" s="131">
        <v>20938.8</v>
      </c>
    </row>
    <row r="376" spans="1:6" ht="12.75">
      <c r="A376" s="169">
        <f t="shared" si="5"/>
        <v>360</v>
      </c>
      <c r="B376" s="170" t="s">
        <v>813</v>
      </c>
      <c r="C376" s="130" t="s">
        <v>212</v>
      </c>
      <c r="D376" s="130" t="s">
        <v>127</v>
      </c>
      <c r="E376" s="130" t="s">
        <v>814</v>
      </c>
      <c r="F376" s="131">
        <v>20938.8</v>
      </c>
    </row>
    <row r="377" spans="1:6" ht="12.75">
      <c r="A377" s="169">
        <f t="shared" si="5"/>
        <v>361</v>
      </c>
      <c r="B377" s="170" t="s">
        <v>949</v>
      </c>
      <c r="C377" s="130" t="s">
        <v>212</v>
      </c>
      <c r="D377" s="130" t="s">
        <v>127</v>
      </c>
      <c r="E377" s="130" t="s">
        <v>950</v>
      </c>
      <c r="F377" s="131">
        <v>210.8</v>
      </c>
    </row>
    <row r="378" spans="1:6" ht="12.75">
      <c r="A378" s="169">
        <f t="shared" si="5"/>
        <v>362</v>
      </c>
      <c r="B378" s="170" t="s">
        <v>951</v>
      </c>
      <c r="C378" s="130" t="s">
        <v>212</v>
      </c>
      <c r="D378" s="130" t="s">
        <v>127</v>
      </c>
      <c r="E378" s="130" t="s">
        <v>952</v>
      </c>
      <c r="F378" s="131">
        <v>210.8</v>
      </c>
    </row>
    <row r="379" spans="1:6" ht="67.5">
      <c r="A379" s="169">
        <f t="shared" si="5"/>
        <v>363</v>
      </c>
      <c r="B379" s="174" t="s">
        <v>446</v>
      </c>
      <c r="C379" s="130" t="s">
        <v>212</v>
      </c>
      <c r="D379" s="130" t="s">
        <v>447</v>
      </c>
      <c r="E379" s="130"/>
      <c r="F379" s="131">
        <v>1.3</v>
      </c>
    </row>
    <row r="380" spans="1:6" ht="22.5">
      <c r="A380" s="169">
        <f t="shared" si="5"/>
        <v>364</v>
      </c>
      <c r="B380" s="170" t="s">
        <v>919</v>
      </c>
      <c r="C380" s="130" t="s">
        <v>212</v>
      </c>
      <c r="D380" s="130" t="s">
        <v>447</v>
      </c>
      <c r="E380" s="130" t="s">
        <v>920</v>
      </c>
      <c r="F380" s="131">
        <v>1.3</v>
      </c>
    </row>
    <row r="381" spans="1:6" ht="22.5">
      <c r="A381" s="169">
        <f t="shared" si="5"/>
        <v>365</v>
      </c>
      <c r="B381" s="170" t="s">
        <v>438</v>
      </c>
      <c r="C381" s="130" t="s">
        <v>212</v>
      </c>
      <c r="D381" s="130" t="s">
        <v>447</v>
      </c>
      <c r="E381" s="130" t="s">
        <v>921</v>
      </c>
      <c r="F381" s="131">
        <v>1.3</v>
      </c>
    </row>
    <row r="382" spans="1:6" ht="67.5">
      <c r="A382" s="169">
        <f t="shared" si="5"/>
        <v>366</v>
      </c>
      <c r="B382" s="170" t="s">
        <v>448</v>
      </c>
      <c r="C382" s="130" t="s">
        <v>212</v>
      </c>
      <c r="D382" s="130" t="s">
        <v>449</v>
      </c>
      <c r="E382" s="130"/>
      <c r="F382" s="131">
        <v>3735.7</v>
      </c>
    </row>
    <row r="383" spans="1:6" ht="22.5">
      <c r="A383" s="169">
        <f t="shared" si="5"/>
        <v>367</v>
      </c>
      <c r="B383" s="170" t="s">
        <v>919</v>
      </c>
      <c r="C383" s="130" t="s">
        <v>212</v>
      </c>
      <c r="D383" s="130" t="s">
        <v>449</v>
      </c>
      <c r="E383" s="130" t="s">
        <v>920</v>
      </c>
      <c r="F383" s="131">
        <v>3735.7</v>
      </c>
    </row>
    <row r="384" spans="1:6" ht="22.5">
      <c r="A384" s="169">
        <f t="shared" si="5"/>
        <v>368</v>
      </c>
      <c r="B384" s="170" t="s">
        <v>438</v>
      </c>
      <c r="C384" s="130" t="s">
        <v>212</v>
      </c>
      <c r="D384" s="130" t="s">
        <v>449</v>
      </c>
      <c r="E384" s="130" t="s">
        <v>921</v>
      </c>
      <c r="F384" s="131">
        <v>3735.7</v>
      </c>
    </row>
    <row r="385" spans="1:6" ht="78.75">
      <c r="A385" s="169">
        <f t="shared" si="5"/>
        <v>369</v>
      </c>
      <c r="B385" s="174" t="s">
        <v>452</v>
      </c>
      <c r="C385" s="130" t="s">
        <v>212</v>
      </c>
      <c r="D385" s="130" t="s">
        <v>453</v>
      </c>
      <c r="E385" s="130"/>
      <c r="F385" s="131">
        <v>1217.6</v>
      </c>
    </row>
    <row r="386" spans="1:6" ht="22.5">
      <c r="A386" s="169">
        <f t="shared" si="5"/>
        <v>370</v>
      </c>
      <c r="B386" s="170" t="s">
        <v>915</v>
      </c>
      <c r="C386" s="130" t="s">
        <v>212</v>
      </c>
      <c r="D386" s="130" t="s">
        <v>453</v>
      </c>
      <c r="E386" s="130" t="s">
        <v>812</v>
      </c>
      <c r="F386" s="131">
        <v>1217.6</v>
      </c>
    </row>
    <row r="387" spans="1:6" ht="12.75">
      <c r="A387" s="169">
        <f t="shared" si="5"/>
        <v>371</v>
      </c>
      <c r="B387" s="170" t="s">
        <v>813</v>
      </c>
      <c r="C387" s="130" t="s">
        <v>212</v>
      </c>
      <c r="D387" s="130" t="s">
        <v>453</v>
      </c>
      <c r="E387" s="130" t="s">
        <v>814</v>
      </c>
      <c r="F387" s="131">
        <v>1217.6</v>
      </c>
    </row>
    <row r="388" spans="1:6" ht="22.5">
      <c r="A388" s="169">
        <f t="shared" si="5"/>
        <v>372</v>
      </c>
      <c r="B388" s="170" t="s">
        <v>454</v>
      </c>
      <c r="C388" s="130" t="s">
        <v>212</v>
      </c>
      <c r="D388" s="130" t="s">
        <v>618</v>
      </c>
      <c r="E388" s="130"/>
      <c r="F388" s="131">
        <f>1067+2000</f>
        <v>3067</v>
      </c>
    </row>
    <row r="389" spans="1:6" ht="90">
      <c r="A389" s="169">
        <f t="shared" si="5"/>
        <v>373</v>
      </c>
      <c r="B389" s="174" t="s">
        <v>130</v>
      </c>
      <c r="C389" s="130" t="s">
        <v>212</v>
      </c>
      <c r="D389" s="171" t="s">
        <v>131</v>
      </c>
      <c r="E389" s="130"/>
      <c r="F389" s="131">
        <f>F390</f>
        <v>2000</v>
      </c>
    </row>
    <row r="390" spans="1:6" ht="22.5">
      <c r="A390" s="169">
        <f t="shared" si="5"/>
        <v>374</v>
      </c>
      <c r="B390" s="170" t="s">
        <v>919</v>
      </c>
      <c r="C390" s="130" t="s">
        <v>212</v>
      </c>
      <c r="D390" s="171" t="s">
        <v>131</v>
      </c>
      <c r="E390" s="171" t="s">
        <v>920</v>
      </c>
      <c r="F390" s="131">
        <f>F391</f>
        <v>2000</v>
      </c>
    </row>
    <row r="391" spans="1:6" ht="22.5">
      <c r="A391" s="169">
        <f t="shared" si="5"/>
        <v>375</v>
      </c>
      <c r="B391" s="170" t="s">
        <v>438</v>
      </c>
      <c r="C391" s="130" t="s">
        <v>212</v>
      </c>
      <c r="D391" s="171" t="s">
        <v>131</v>
      </c>
      <c r="E391" s="171" t="s">
        <v>921</v>
      </c>
      <c r="F391" s="131">
        <v>2000</v>
      </c>
    </row>
    <row r="392" spans="1:6" ht="90">
      <c r="A392" s="169">
        <f t="shared" si="5"/>
        <v>376</v>
      </c>
      <c r="B392" s="174" t="s">
        <v>455</v>
      </c>
      <c r="C392" s="130" t="s">
        <v>212</v>
      </c>
      <c r="D392" s="130" t="s">
        <v>619</v>
      </c>
      <c r="E392" s="130"/>
      <c r="F392" s="131">
        <v>1047</v>
      </c>
    </row>
    <row r="393" spans="1:6" ht="22.5">
      <c r="A393" s="169">
        <f t="shared" si="5"/>
        <v>377</v>
      </c>
      <c r="B393" s="170" t="s">
        <v>919</v>
      </c>
      <c r="C393" s="130" t="s">
        <v>212</v>
      </c>
      <c r="D393" s="130" t="s">
        <v>619</v>
      </c>
      <c r="E393" s="130" t="s">
        <v>920</v>
      </c>
      <c r="F393" s="131">
        <v>1010.7</v>
      </c>
    </row>
    <row r="394" spans="1:6" ht="22.5">
      <c r="A394" s="169">
        <f t="shared" si="5"/>
        <v>378</v>
      </c>
      <c r="B394" s="170" t="s">
        <v>438</v>
      </c>
      <c r="C394" s="130" t="s">
        <v>212</v>
      </c>
      <c r="D394" s="130" t="s">
        <v>619</v>
      </c>
      <c r="E394" s="130" t="s">
        <v>921</v>
      </c>
      <c r="F394" s="131">
        <v>1010.7</v>
      </c>
    </row>
    <row r="395" spans="1:6" ht="22.5">
      <c r="A395" s="169">
        <f t="shared" si="5"/>
        <v>379</v>
      </c>
      <c r="B395" s="170" t="s">
        <v>915</v>
      </c>
      <c r="C395" s="130" t="s">
        <v>212</v>
      </c>
      <c r="D395" s="130" t="s">
        <v>619</v>
      </c>
      <c r="E395" s="130" t="s">
        <v>812</v>
      </c>
      <c r="F395" s="131">
        <v>36.3</v>
      </c>
    </row>
    <row r="396" spans="1:6" ht="12.75">
      <c r="A396" s="169">
        <f t="shared" si="5"/>
        <v>380</v>
      </c>
      <c r="B396" s="170" t="s">
        <v>813</v>
      </c>
      <c r="C396" s="130" t="s">
        <v>212</v>
      </c>
      <c r="D396" s="130" t="s">
        <v>619</v>
      </c>
      <c r="E396" s="130" t="s">
        <v>814</v>
      </c>
      <c r="F396" s="131">
        <v>36.3</v>
      </c>
    </row>
    <row r="397" spans="1:6" ht="101.25">
      <c r="A397" s="169">
        <f t="shared" si="5"/>
        <v>381</v>
      </c>
      <c r="B397" s="174" t="s">
        <v>590</v>
      </c>
      <c r="C397" s="130" t="s">
        <v>212</v>
      </c>
      <c r="D397" s="130" t="s">
        <v>591</v>
      </c>
      <c r="E397" s="130"/>
      <c r="F397" s="131">
        <v>20</v>
      </c>
    </row>
    <row r="398" spans="1:6" ht="22.5">
      <c r="A398" s="169">
        <f t="shared" si="5"/>
        <v>382</v>
      </c>
      <c r="B398" s="170" t="s">
        <v>919</v>
      </c>
      <c r="C398" s="130" t="s">
        <v>212</v>
      </c>
      <c r="D398" s="130" t="s">
        <v>591</v>
      </c>
      <c r="E398" s="130" t="s">
        <v>920</v>
      </c>
      <c r="F398" s="131">
        <v>20</v>
      </c>
    </row>
    <row r="399" spans="1:6" ht="22.5">
      <c r="A399" s="169">
        <f t="shared" si="5"/>
        <v>383</v>
      </c>
      <c r="B399" s="170" t="s">
        <v>438</v>
      </c>
      <c r="C399" s="130" t="s">
        <v>212</v>
      </c>
      <c r="D399" s="130" t="s">
        <v>591</v>
      </c>
      <c r="E399" s="130" t="s">
        <v>814</v>
      </c>
      <c r="F399" s="131">
        <v>20</v>
      </c>
    </row>
    <row r="400" spans="1:6" ht="33.75">
      <c r="A400" s="169">
        <f t="shared" si="5"/>
        <v>384</v>
      </c>
      <c r="B400" s="170" t="s">
        <v>1015</v>
      </c>
      <c r="C400" s="130" t="s">
        <v>212</v>
      </c>
      <c r="D400" s="130" t="s">
        <v>1016</v>
      </c>
      <c r="E400" s="130"/>
      <c r="F400" s="131">
        <v>58.7</v>
      </c>
    </row>
    <row r="401" spans="1:6" ht="22.5">
      <c r="A401" s="169">
        <f t="shared" si="5"/>
        <v>385</v>
      </c>
      <c r="B401" s="170" t="s">
        <v>1035</v>
      </c>
      <c r="C401" s="130" t="s">
        <v>212</v>
      </c>
      <c r="D401" s="130" t="s">
        <v>1036</v>
      </c>
      <c r="E401" s="130"/>
      <c r="F401" s="131">
        <v>58.7</v>
      </c>
    </row>
    <row r="402" spans="1:6" ht="90">
      <c r="A402" s="169">
        <f t="shared" si="5"/>
        <v>386</v>
      </c>
      <c r="B402" s="174" t="s">
        <v>559</v>
      </c>
      <c r="C402" s="130" t="s">
        <v>212</v>
      </c>
      <c r="D402" s="130" t="s">
        <v>560</v>
      </c>
      <c r="E402" s="130"/>
      <c r="F402" s="131">
        <v>58.7</v>
      </c>
    </row>
    <row r="403" spans="1:6" ht="22.5">
      <c r="A403" s="169">
        <f t="shared" si="5"/>
        <v>387</v>
      </c>
      <c r="B403" s="170" t="s">
        <v>919</v>
      </c>
      <c r="C403" s="130" t="s">
        <v>212</v>
      </c>
      <c r="D403" s="130" t="s">
        <v>560</v>
      </c>
      <c r="E403" s="130" t="s">
        <v>920</v>
      </c>
      <c r="F403" s="131">
        <v>58.7</v>
      </c>
    </row>
    <row r="404" spans="1:6" ht="22.5">
      <c r="A404" s="169">
        <f t="shared" si="5"/>
        <v>388</v>
      </c>
      <c r="B404" s="170" t="s">
        <v>438</v>
      </c>
      <c r="C404" s="130" t="s">
        <v>212</v>
      </c>
      <c r="D404" s="130" t="s">
        <v>560</v>
      </c>
      <c r="E404" s="130" t="s">
        <v>921</v>
      </c>
      <c r="F404" s="131">
        <v>58.7</v>
      </c>
    </row>
    <row r="405" spans="1:6" ht="12.75">
      <c r="A405" s="169">
        <f t="shared" si="5"/>
        <v>389</v>
      </c>
      <c r="B405" s="170" t="s">
        <v>213</v>
      </c>
      <c r="C405" s="130" t="s">
        <v>214</v>
      </c>
      <c r="D405" s="130"/>
      <c r="E405" s="130"/>
      <c r="F405" s="131">
        <f>324328.5+2500</f>
        <v>326828.5</v>
      </c>
    </row>
    <row r="406" spans="1:6" ht="12.75">
      <c r="A406" s="169">
        <f t="shared" si="5"/>
        <v>390</v>
      </c>
      <c r="B406" s="170" t="s">
        <v>118</v>
      </c>
      <c r="C406" s="130" t="s">
        <v>214</v>
      </c>
      <c r="D406" s="130" t="s">
        <v>119</v>
      </c>
      <c r="E406" s="130"/>
      <c r="F406" s="131">
        <f>322271.9+2500</f>
        <v>324771.9</v>
      </c>
    </row>
    <row r="407" spans="1:6" ht="22.5">
      <c r="A407" s="169">
        <f t="shared" si="5"/>
        <v>391</v>
      </c>
      <c r="B407" s="170" t="s">
        <v>120</v>
      </c>
      <c r="C407" s="130" t="s">
        <v>214</v>
      </c>
      <c r="D407" s="130" t="s">
        <v>121</v>
      </c>
      <c r="E407" s="130"/>
      <c r="F407" s="131">
        <v>315692.1</v>
      </c>
    </row>
    <row r="408" spans="1:6" ht="78.75">
      <c r="A408" s="169">
        <f t="shared" si="5"/>
        <v>392</v>
      </c>
      <c r="B408" s="174" t="s">
        <v>122</v>
      </c>
      <c r="C408" s="130" t="s">
        <v>214</v>
      </c>
      <c r="D408" s="130" t="s">
        <v>123</v>
      </c>
      <c r="E408" s="130"/>
      <c r="F408" s="131">
        <v>5186.3</v>
      </c>
    </row>
    <row r="409" spans="1:6" ht="56.25">
      <c r="A409" s="169">
        <f aca="true" t="shared" si="6" ref="A409:A475">A408+1</f>
        <v>393</v>
      </c>
      <c r="B409" s="170" t="s">
        <v>738</v>
      </c>
      <c r="C409" s="130" t="s">
        <v>214</v>
      </c>
      <c r="D409" s="130" t="s">
        <v>123</v>
      </c>
      <c r="E409" s="130" t="s">
        <v>739</v>
      </c>
      <c r="F409" s="131">
        <v>695.8</v>
      </c>
    </row>
    <row r="410" spans="1:6" ht="12.75">
      <c r="A410" s="169">
        <f t="shared" si="6"/>
        <v>394</v>
      </c>
      <c r="B410" s="170" t="s">
        <v>1044</v>
      </c>
      <c r="C410" s="130" t="s">
        <v>214</v>
      </c>
      <c r="D410" s="130" t="s">
        <v>123</v>
      </c>
      <c r="E410" s="130" t="s">
        <v>16</v>
      </c>
      <c r="F410" s="131">
        <v>695.8</v>
      </c>
    </row>
    <row r="411" spans="1:6" ht="22.5">
      <c r="A411" s="169">
        <f t="shared" si="6"/>
        <v>395</v>
      </c>
      <c r="B411" s="170" t="s">
        <v>915</v>
      </c>
      <c r="C411" s="130" t="s">
        <v>214</v>
      </c>
      <c r="D411" s="130" t="s">
        <v>123</v>
      </c>
      <c r="E411" s="130" t="s">
        <v>812</v>
      </c>
      <c r="F411" s="131">
        <v>4490.5</v>
      </c>
    </row>
    <row r="412" spans="1:6" ht="12.75">
      <c r="A412" s="169">
        <f t="shared" si="6"/>
        <v>396</v>
      </c>
      <c r="B412" s="170" t="s">
        <v>813</v>
      </c>
      <c r="C412" s="130" t="s">
        <v>214</v>
      </c>
      <c r="D412" s="130" t="s">
        <v>123</v>
      </c>
      <c r="E412" s="130" t="s">
        <v>814</v>
      </c>
      <c r="F412" s="131">
        <v>4490.5</v>
      </c>
    </row>
    <row r="413" spans="1:6" ht="112.5">
      <c r="A413" s="169">
        <f t="shared" si="6"/>
        <v>397</v>
      </c>
      <c r="B413" s="174" t="s">
        <v>607</v>
      </c>
      <c r="C413" s="130" t="s">
        <v>214</v>
      </c>
      <c r="D413" s="130" t="s">
        <v>608</v>
      </c>
      <c r="E413" s="130"/>
      <c r="F413" s="131">
        <v>178124.9</v>
      </c>
    </row>
    <row r="414" spans="1:6" ht="56.25">
      <c r="A414" s="169">
        <f t="shared" si="6"/>
        <v>398</v>
      </c>
      <c r="B414" s="170" t="s">
        <v>738</v>
      </c>
      <c r="C414" s="130" t="s">
        <v>214</v>
      </c>
      <c r="D414" s="130" t="s">
        <v>608</v>
      </c>
      <c r="E414" s="130" t="s">
        <v>739</v>
      </c>
      <c r="F414" s="131">
        <v>18763.2</v>
      </c>
    </row>
    <row r="415" spans="1:6" ht="12.75">
      <c r="A415" s="169">
        <f t="shared" si="6"/>
        <v>399</v>
      </c>
      <c r="B415" s="170" t="s">
        <v>1044</v>
      </c>
      <c r="C415" s="130" t="s">
        <v>214</v>
      </c>
      <c r="D415" s="130" t="s">
        <v>608</v>
      </c>
      <c r="E415" s="130" t="s">
        <v>16</v>
      </c>
      <c r="F415" s="131">
        <v>18763.2</v>
      </c>
    </row>
    <row r="416" spans="1:6" ht="22.5">
      <c r="A416" s="169">
        <f t="shared" si="6"/>
        <v>400</v>
      </c>
      <c r="B416" s="170" t="s">
        <v>919</v>
      </c>
      <c r="C416" s="130" t="s">
        <v>214</v>
      </c>
      <c r="D416" s="130" t="s">
        <v>608</v>
      </c>
      <c r="E416" s="130" t="s">
        <v>920</v>
      </c>
      <c r="F416" s="131">
        <v>729.5</v>
      </c>
    </row>
    <row r="417" spans="1:6" ht="22.5">
      <c r="A417" s="169">
        <f t="shared" si="6"/>
        <v>401</v>
      </c>
      <c r="B417" s="170" t="s">
        <v>438</v>
      </c>
      <c r="C417" s="130" t="s">
        <v>214</v>
      </c>
      <c r="D417" s="130" t="s">
        <v>608</v>
      </c>
      <c r="E417" s="130" t="s">
        <v>921</v>
      </c>
      <c r="F417" s="131">
        <v>729.5</v>
      </c>
    </row>
    <row r="418" spans="1:6" ht="22.5">
      <c r="A418" s="169">
        <f t="shared" si="6"/>
        <v>402</v>
      </c>
      <c r="B418" s="170" t="s">
        <v>915</v>
      </c>
      <c r="C418" s="130" t="s">
        <v>214</v>
      </c>
      <c r="D418" s="130" t="s">
        <v>608</v>
      </c>
      <c r="E418" s="130" t="s">
        <v>812</v>
      </c>
      <c r="F418" s="131">
        <v>158632.2</v>
      </c>
    </row>
    <row r="419" spans="1:6" ht="12.75">
      <c r="A419" s="169">
        <f t="shared" si="6"/>
        <v>403</v>
      </c>
      <c r="B419" s="170" t="s">
        <v>813</v>
      </c>
      <c r="C419" s="130" t="s">
        <v>214</v>
      </c>
      <c r="D419" s="130" t="s">
        <v>608</v>
      </c>
      <c r="E419" s="130" t="s">
        <v>814</v>
      </c>
      <c r="F419" s="131">
        <v>158632.2</v>
      </c>
    </row>
    <row r="420" spans="1:6" ht="56.25">
      <c r="A420" s="169">
        <f t="shared" si="6"/>
        <v>404</v>
      </c>
      <c r="B420" s="170" t="s">
        <v>609</v>
      </c>
      <c r="C420" s="130" t="s">
        <v>214</v>
      </c>
      <c r="D420" s="130" t="s">
        <v>610</v>
      </c>
      <c r="E420" s="130"/>
      <c r="F420" s="131">
        <v>76135.2</v>
      </c>
    </row>
    <row r="421" spans="1:6" ht="56.25">
      <c r="A421" s="169">
        <f t="shared" si="6"/>
        <v>405</v>
      </c>
      <c r="B421" s="170" t="s">
        <v>738</v>
      </c>
      <c r="C421" s="130" t="s">
        <v>214</v>
      </c>
      <c r="D421" s="130" t="s">
        <v>610</v>
      </c>
      <c r="E421" s="130" t="s">
        <v>739</v>
      </c>
      <c r="F421" s="131">
        <v>3840.7</v>
      </c>
    </row>
    <row r="422" spans="1:6" ht="12.75">
      <c r="A422" s="169">
        <f t="shared" si="6"/>
        <v>406</v>
      </c>
      <c r="B422" s="170" t="s">
        <v>1044</v>
      </c>
      <c r="C422" s="130" t="s">
        <v>214</v>
      </c>
      <c r="D422" s="130" t="s">
        <v>610</v>
      </c>
      <c r="E422" s="130" t="s">
        <v>16</v>
      </c>
      <c r="F422" s="131">
        <v>3840.7</v>
      </c>
    </row>
    <row r="423" spans="1:6" ht="22.5">
      <c r="A423" s="169">
        <f t="shared" si="6"/>
        <v>407</v>
      </c>
      <c r="B423" s="170" t="s">
        <v>919</v>
      </c>
      <c r="C423" s="130" t="s">
        <v>214</v>
      </c>
      <c r="D423" s="130" t="s">
        <v>610</v>
      </c>
      <c r="E423" s="130" t="s">
        <v>920</v>
      </c>
      <c r="F423" s="131">
        <v>4022.3</v>
      </c>
    </row>
    <row r="424" spans="1:6" ht="22.5">
      <c r="A424" s="169">
        <f t="shared" si="6"/>
        <v>408</v>
      </c>
      <c r="B424" s="170" t="s">
        <v>438</v>
      </c>
      <c r="C424" s="130" t="s">
        <v>214</v>
      </c>
      <c r="D424" s="130" t="s">
        <v>610</v>
      </c>
      <c r="E424" s="130" t="s">
        <v>921</v>
      </c>
      <c r="F424" s="131">
        <v>4022.3</v>
      </c>
    </row>
    <row r="425" spans="1:6" ht="22.5">
      <c r="A425" s="169">
        <f t="shared" si="6"/>
        <v>409</v>
      </c>
      <c r="B425" s="170" t="s">
        <v>915</v>
      </c>
      <c r="C425" s="130" t="s">
        <v>214</v>
      </c>
      <c r="D425" s="130" t="s">
        <v>610</v>
      </c>
      <c r="E425" s="130" t="s">
        <v>812</v>
      </c>
      <c r="F425" s="131">
        <v>68237.2</v>
      </c>
    </row>
    <row r="426" spans="1:6" ht="12.75">
      <c r="A426" s="169">
        <f t="shared" si="6"/>
        <v>410</v>
      </c>
      <c r="B426" s="170" t="s">
        <v>813</v>
      </c>
      <c r="C426" s="130" t="s">
        <v>214</v>
      </c>
      <c r="D426" s="130" t="s">
        <v>610</v>
      </c>
      <c r="E426" s="130" t="s">
        <v>814</v>
      </c>
      <c r="F426" s="131">
        <v>68237.2</v>
      </c>
    </row>
    <row r="427" spans="1:6" ht="12.75">
      <c r="A427" s="169">
        <f t="shared" si="6"/>
        <v>411</v>
      </c>
      <c r="B427" s="170" t="s">
        <v>949</v>
      </c>
      <c r="C427" s="130" t="s">
        <v>214</v>
      </c>
      <c r="D427" s="130" t="s">
        <v>610</v>
      </c>
      <c r="E427" s="130" t="s">
        <v>950</v>
      </c>
      <c r="F427" s="131">
        <v>35</v>
      </c>
    </row>
    <row r="428" spans="1:6" ht="12.75">
      <c r="A428" s="169">
        <f t="shared" si="6"/>
        <v>412</v>
      </c>
      <c r="B428" s="170" t="s">
        <v>951</v>
      </c>
      <c r="C428" s="130" t="s">
        <v>214</v>
      </c>
      <c r="D428" s="130" t="s">
        <v>610</v>
      </c>
      <c r="E428" s="130" t="s">
        <v>952</v>
      </c>
      <c r="F428" s="131">
        <v>35</v>
      </c>
    </row>
    <row r="429" spans="1:6" ht="56.25">
      <c r="A429" s="169">
        <f t="shared" si="6"/>
        <v>413</v>
      </c>
      <c r="B429" s="170" t="s">
        <v>611</v>
      </c>
      <c r="C429" s="130" t="s">
        <v>214</v>
      </c>
      <c r="D429" s="130" t="s">
        <v>612</v>
      </c>
      <c r="E429" s="130"/>
      <c r="F429" s="131">
        <v>27980.3</v>
      </c>
    </row>
    <row r="430" spans="1:6" ht="56.25">
      <c r="A430" s="169">
        <f t="shared" si="6"/>
        <v>414</v>
      </c>
      <c r="B430" s="170" t="s">
        <v>738</v>
      </c>
      <c r="C430" s="130" t="s">
        <v>214</v>
      </c>
      <c r="D430" s="130" t="s">
        <v>612</v>
      </c>
      <c r="E430" s="130" t="s">
        <v>739</v>
      </c>
      <c r="F430" s="131">
        <v>24549.2</v>
      </c>
    </row>
    <row r="431" spans="1:6" ht="12.75">
      <c r="A431" s="169">
        <f t="shared" si="6"/>
        <v>415</v>
      </c>
      <c r="B431" s="170" t="s">
        <v>1044</v>
      </c>
      <c r="C431" s="130" t="s">
        <v>214</v>
      </c>
      <c r="D431" s="130" t="s">
        <v>612</v>
      </c>
      <c r="E431" s="130" t="s">
        <v>16</v>
      </c>
      <c r="F431" s="131">
        <v>24549.2</v>
      </c>
    </row>
    <row r="432" spans="1:6" ht="22.5">
      <c r="A432" s="169">
        <f t="shared" si="6"/>
        <v>416</v>
      </c>
      <c r="B432" s="170" t="s">
        <v>919</v>
      </c>
      <c r="C432" s="130" t="s">
        <v>214</v>
      </c>
      <c r="D432" s="130" t="s">
        <v>612</v>
      </c>
      <c r="E432" s="130" t="s">
        <v>920</v>
      </c>
      <c r="F432" s="131">
        <v>3416.5</v>
      </c>
    </row>
    <row r="433" spans="1:6" ht="22.5">
      <c r="A433" s="169">
        <f t="shared" si="6"/>
        <v>417</v>
      </c>
      <c r="B433" s="170" t="s">
        <v>438</v>
      </c>
      <c r="C433" s="130" t="s">
        <v>214</v>
      </c>
      <c r="D433" s="130" t="s">
        <v>612</v>
      </c>
      <c r="E433" s="130" t="s">
        <v>921</v>
      </c>
      <c r="F433" s="131">
        <v>3416.5</v>
      </c>
    </row>
    <row r="434" spans="1:6" ht="12.75">
      <c r="A434" s="169">
        <f t="shared" si="6"/>
        <v>418</v>
      </c>
      <c r="B434" s="170" t="s">
        <v>949</v>
      </c>
      <c r="C434" s="130" t="s">
        <v>214</v>
      </c>
      <c r="D434" s="130" t="s">
        <v>612</v>
      </c>
      <c r="E434" s="130" t="s">
        <v>950</v>
      </c>
      <c r="F434" s="131">
        <v>14.6</v>
      </c>
    </row>
    <row r="435" spans="1:6" ht="12.75">
      <c r="A435" s="169">
        <f t="shared" si="6"/>
        <v>419</v>
      </c>
      <c r="B435" s="170" t="s">
        <v>951</v>
      </c>
      <c r="C435" s="130" t="s">
        <v>214</v>
      </c>
      <c r="D435" s="130" t="s">
        <v>612</v>
      </c>
      <c r="E435" s="130" t="s">
        <v>952</v>
      </c>
      <c r="F435" s="131">
        <v>14.6</v>
      </c>
    </row>
    <row r="436" spans="1:6" ht="78.75">
      <c r="A436" s="169">
        <f t="shared" si="6"/>
        <v>420</v>
      </c>
      <c r="B436" s="174" t="s">
        <v>445</v>
      </c>
      <c r="C436" s="130" t="s">
        <v>214</v>
      </c>
      <c r="D436" s="130" t="s">
        <v>613</v>
      </c>
      <c r="E436" s="130"/>
      <c r="F436" s="131">
        <v>23687</v>
      </c>
    </row>
    <row r="437" spans="1:6" ht="12.75">
      <c r="A437" s="169">
        <f t="shared" si="6"/>
        <v>421</v>
      </c>
      <c r="B437" s="170" t="s">
        <v>1021</v>
      </c>
      <c r="C437" s="130" t="s">
        <v>214</v>
      </c>
      <c r="D437" s="130" t="s">
        <v>613</v>
      </c>
      <c r="E437" s="130" t="s">
        <v>62</v>
      </c>
      <c r="F437" s="131">
        <v>23687</v>
      </c>
    </row>
    <row r="438" spans="1:6" ht="12.75">
      <c r="A438" s="169">
        <f t="shared" si="6"/>
        <v>422</v>
      </c>
      <c r="B438" s="170" t="s">
        <v>340</v>
      </c>
      <c r="C438" s="130" t="s">
        <v>214</v>
      </c>
      <c r="D438" s="130" t="s">
        <v>613</v>
      </c>
      <c r="E438" s="130" t="s">
        <v>1022</v>
      </c>
      <c r="F438" s="131">
        <v>23687</v>
      </c>
    </row>
    <row r="439" spans="1:6" ht="67.5">
      <c r="A439" s="169">
        <f t="shared" si="6"/>
        <v>423</v>
      </c>
      <c r="B439" s="170" t="s">
        <v>448</v>
      </c>
      <c r="C439" s="130" t="s">
        <v>214</v>
      </c>
      <c r="D439" s="130" t="s">
        <v>449</v>
      </c>
      <c r="E439" s="130"/>
      <c r="F439" s="131">
        <v>4028.4</v>
      </c>
    </row>
    <row r="440" spans="1:6" ht="22.5">
      <c r="A440" s="169">
        <f t="shared" si="6"/>
        <v>424</v>
      </c>
      <c r="B440" s="170" t="s">
        <v>915</v>
      </c>
      <c r="C440" s="130" t="s">
        <v>214</v>
      </c>
      <c r="D440" s="130" t="s">
        <v>449</v>
      </c>
      <c r="E440" s="130" t="s">
        <v>812</v>
      </c>
      <c r="F440" s="131">
        <v>4028.4</v>
      </c>
    </row>
    <row r="441" spans="1:6" ht="12.75">
      <c r="A441" s="169">
        <f t="shared" si="6"/>
        <v>425</v>
      </c>
      <c r="B441" s="170" t="s">
        <v>813</v>
      </c>
      <c r="C441" s="130" t="s">
        <v>214</v>
      </c>
      <c r="D441" s="130" t="s">
        <v>449</v>
      </c>
      <c r="E441" s="130" t="s">
        <v>814</v>
      </c>
      <c r="F441" s="131">
        <v>4028.4</v>
      </c>
    </row>
    <row r="442" spans="1:6" ht="56.25">
      <c r="A442" s="169">
        <f t="shared" si="6"/>
        <v>426</v>
      </c>
      <c r="B442" s="170" t="s">
        <v>450</v>
      </c>
      <c r="C442" s="130" t="s">
        <v>214</v>
      </c>
      <c r="D442" s="130" t="s">
        <v>451</v>
      </c>
      <c r="E442" s="130"/>
      <c r="F442" s="131">
        <v>490</v>
      </c>
    </row>
    <row r="443" spans="1:6" ht="22.5">
      <c r="A443" s="169">
        <f t="shared" si="6"/>
        <v>427</v>
      </c>
      <c r="B443" s="170" t="s">
        <v>915</v>
      </c>
      <c r="C443" s="130" t="s">
        <v>214</v>
      </c>
      <c r="D443" s="130" t="s">
        <v>451</v>
      </c>
      <c r="E443" s="130" t="s">
        <v>812</v>
      </c>
      <c r="F443" s="131">
        <v>490</v>
      </c>
    </row>
    <row r="444" spans="1:6" ht="12.75">
      <c r="A444" s="169">
        <f t="shared" si="6"/>
        <v>428</v>
      </c>
      <c r="B444" s="170" t="s">
        <v>813</v>
      </c>
      <c r="C444" s="130" t="s">
        <v>214</v>
      </c>
      <c r="D444" s="130" t="s">
        <v>451</v>
      </c>
      <c r="E444" s="130" t="s">
        <v>814</v>
      </c>
      <c r="F444" s="131">
        <v>490</v>
      </c>
    </row>
    <row r="445" spans="1:6" ht="56.25">
      <c r="A445" s="169">
        <f t="shared" si="6"/>
        <v>429</v>
      </c>
      <c r="B445" s="170" t="s">
        <v>592</v>
      </c>
      <c r="C445" s="130" t="s">
        <v>214</v>
      </c>
      <c r="D445" s="130" t="s">
        <v>593</v>
      </c>
      <c r="E445" s="130"/>
      <c r="F445" s="131">
        <v>60</v>
      </c>
    </row>
    <row r="446" spans="1:6" ht="22.5">
      <c r="A446" s="169">
        <f t="shared" si="6"/>
        <v>430</v>
      </c>
      <c r="B446" s="170" t="s">
        <v>919</v>
      </c>
      <c r="C446" s="130" t="s">
        <v>214</v>
      </c>
      <c r="D446" s="130" t="s">
        <v>593</v>
      </c>
      <c r="E446" s="130" t="s">
        <v>920</v>
      </c>
      <c r="F446" s="131">
        <v>60</v>
      </c>
    </row>
    <row r="447" spans="1:6" ht="22.5">
      <c r="A447" s="169">
        <f t="shared" si="6"/>
        <v>431</v>
      </c>
      <c r="B447" s="170" t="s">
        <v>438</v>
      </c>
      <c r="C447" s="130" t="s">
        <v>214</v>
      </c>
      <c r="D447" s="130" t="s">
        <v>593</v>
      </c>
      <c r="E447" s="130" t="s">
        <v>921</v>
      </c>
      <c r="F447" s="131">
        <v>60</v>
      </c>
    </row>
    <row r="448" spans="1:6" ht="22.5">
      <c r="A448" s="169">
        <f t="shared" si="6"/>
        <v>432</v>
      </c>
      <c r="B448" s="170" t="s">
        <v>614</v>
      </c>
      <c r="C448" s="130" t="s">
        <v>214</v>
      </c>
      <c r="D448" s="130" t="s">
        <v>615</v>
      </c>
      <c r="E448" s="130"/>
      <c r="F448" s="131">
        <v>300</v>
      </c>
    </row>
    <row r="449" spans="1:6" ht="78.75">
      <c r="A449" s="169">
        <f t="shared" si="6"/>
        <v>433</v>
      </c>
      <c r="B449" s="174" t="s">
        <v>616</v>
      </c>
      <c r="C449" s="130" t="s">
        <v>214</v>
      </c>
      <c r="D449" s="130" t="s">
        <v>617</v>
      </c>
      <c r="E449" s="130"/>
      <c r="F449" s="131">
        <v>300</v>
      </c>
    </row>
    <row r="450" spans="1:6" ht="22.5">
      <c r="A450" s="169">
        <f t="shared" si="6"/>
        <v>434</v>
      </c>
      <c r="B450" s="170" t="s">
        <v>919</v>
      </c>
      <c r="C450" s="130" t="s">
        <v>214</v>
      </c>
      <c r="D450" s="130" t="s">
        <v>617</v>
      </c>
      <c r="E450" s="130" t="s">
        <v>920</v>
      </c>
      <c r="F450" s="131">
        <v>300</v>
      </c>
    </row>
    <row r="451" spans="1:6" ht="22.5">
      <c r="A451" s="169">
        <f t="shared" si="6"/>
        <v>435</v>
      </c>
      <c r="B451" s="170" t="s">
        <v>438</v>
      </c>
      <c r="C451" s="130" t="s">
        <v>214</v>
      </c>
      <c r="D451" s="130" t="s">
        <v>617</v>
      </c>
      <c r="E451" s="130" t="s">
        <v>921</v>
      </c>
      <c r="F451" s="131">
        <v>300</v>
      </c>
    </row>
    <row r="452" spans="1:6" ht="22.5">
      <c r="A452" s="169">
        <f t="shared" si="6"/>
        <v>436</v>
      </c>
      <c r="B452" s="170" t="s">
        <v>454</v>
      </c>
      <c r="C452" s="130" t="s">
        <v>214</v>
      </c>
      <c r="D452" s="130" t="s">
        <v>618</v>
      </c>
      <c r="E452" s="130"/>
      <c r="F452" s="131">
        <f>6279.8+2500</f>
        <v>8779.8</v>
      </c>
    </row>
    <row r="453" spans="1:6" ht="90">
      <c r="A453" s="169">
        <f t="shared" si="6"/>
        <v>437</v>
      </c>
      <c r="B453" s="174" t="s">
        <v>130</v>
      </c>
      <c r="C453" s="130" t="s">
        <v>214</v>
      </c>
      <c r="D453" s="171" t="s">
        <v>131</v>
      </c>
      <c r="E453" s="171"/>
      <c r="F453" s="131">
        <f>F454</f>
        <v>2500</v>
      </c>
    </row>
    <row r="454" spans="1:6" ht="22.5">
      <c r="A454" s="169">
        <f t="shared" si="6"/>
        <v>438</v>
      </c>
      <c r="B454" s="170" t="s">
        <v>915</v>
      </c>
      <c r="C454" s="130" t="s">
        <v>214</v>
      </c>
      <c r="D454" s="171" t="s">
        <v>131</v>
      </c>
      <c r="E454" s="171" t="s">
        <v>812</v>
      </c>
      <c r="F454" s="131">
        <v>2500</v>
      </c>
    </row>
    <row r="455" spans="1:6" ht="12.75">
      <c r="A455" s="169">
        <f t="shared" si="6"/>
        <v>439</v>
      </c>
      <c r="B455" s="170" t="s">
        <v>813</v>
      </c>
      <c r="C455" s="130" t="s">
        <v>214</v>
      </c>
      <c r="D455" s="171" t="s">
        <v>131</v>
      </c>
      <c r="E455" s="171" t="s">
        <v>814</v>
      </c>
      <c r="F455" s="131">
        <v>2500</v>
      </c>
    </row>
    <row r="456" spans="1:6" ht="90">
      <c r="A456" s="169">
        <f t="shared" si="6"/>
        <v>440</v>
      </c>
      <c r="B456" s="174" t="s">
        <v>455</v>
      </c>
      <c r="C456" s="130" t="s">
        <v>214</v>
      </c>
      <c r="D456" s="130" t="s">
        <v>619</v>
      </c>
      <c r="E456" s="130"/>
      <c r="F456" s="131">
        <v>6254.8</v>
      </c>
    </row>
    <row r="457" spans="1:6" ht="22.5">
      <c r="A457" s="169">
        <f t="shared" si="6"/>
        <v>441</v>
      </c>
      <c r="B457" s="170" t="s">
        <v>919</v>
      </c>
      <c r="C457" s="130" t="s">
        <v>214</v>
      </c>
      <c r="D457" s="130" t="s">
        <v>619</v>
      </c>
      <c r="E457" s="130" t="s">
        <v>920</v>
      </c>
      <c r="F457" s="131">
        <v>1093.8</v>
      </c>
    </row>
    <row r="458" spans="1:6" ht="22.5">
      <c r="A458" s="169">
        <f t="shared" si="6"/>
        <v>442</v>
      </c>
      <c r="B458" s="170" t="s">
        <v>438</v>
      </c>
      <c r="C458" s="130" t="s">
        <v>214</v>
      </c>
      <c r="D458" s="130" t="s">
        <v>619</v>
      </c>
      <c r="E458" s="130" t="s">
        <v>921</v>
      </c>
      <c r="F458" s="131">
        <v>1093.8</v>
      </c>
    </row>
    <row r="459" spans="1:6" ht="22.5">
      <c r="A459" s="169">
        <f t="shared" si="6"/>
        <v>443</v>
      </c>
      <c r="B459" s="170" t="s">
        <v>915</v>
      </c>
      <c r="C459" s="130" t="s">
        <v>214</v>
      </c>
      <c r="D459" s="130" t="s">
        <v>619</v>
      </c>
      <c r="E459" s="130" t="s">
        <v>812</v>
      </c>
      <c r="F459" s="131">
        <v>5161</v>
      </c>
    </row>
    <row r="460" spans="1:6" ht="12.75">
      <c r="A460" s="169">
        <f t="shared" si="6"/>
        <v>444</v>
      </c>
      <c r="B460" s="170" t="s">
        <v>813</v>
      </c>
      <c r="C460" s="130" t="s">
        <v>214</v>
      </c>
      <c r="D460" s="130" t="s">
        <v>619</v>
      </c>
      <c r="E460" s="130" t="s">
        <v>814</v>
      </c>
      <c r="F460" s="131">
        <v>5161</v>
      </c>
    </row>
    <row r="461" spans="1:6" ht="101.25">
      <c r="A461" s="169">
        <f t="shared" si="6"/>
        <v>445</v>
      </c>
      <c r="B461" s="174" t="s">
        <v>590</v>
      </c>
      <c r="C461" s="130" t="s">
        <v>214</v>
      </c>
      <c r="D461" s="130" t="s">
        <v>591</v>
      </c>
      <c r="E461" s="130"/>
      <c r="F461" s="131">
        <v>25</v>
      </c>
    </row>
    <row r="462" spans="1:6" ht="22.5">
      <c r="A462" s="169">
        <f t="shared" si="6"/>
        <v>446</v>
      </c>
      <c r="B462" s="170" t="s">
        <v>915</v>
      </c>
      <c r="C462" s="130" t="s">
        <v>214</v>
      </c>
      <c r="D462" s="130" t="s">
        <v>591</v>
      </c>
      <c r="E462" s="130" t="s">
        <v>812</v>
      </c>
      <c r="F462" s="131">
        <v>25</v>
      </c>
    </row>
    <row r="463" spans="1:6" ht="12.75">
      <c r="A463" s="169">
        <f t="shared" si="6"/>
        <v>447</v>
      </c>
      <c r="B463" s="170" t="s">
        <v>813</v>
      </c>
      <c r="C463" s="130" t="s">
        <v>214</v>
      </c>
      <c r="D463" s="130" t="s">
        <v>591</v>
      </c>
      <c r="E463" s="130" t="s">
        <v>814</v>
      </c>
      <c r="F463" s="131">
        <v>25</v>
      </c>
    </row>
    <row r="464" spans="1:6" ht="33.75">
      <c r="A464" s="169">
        <f t="shared" si="6"/>
        <v>448</v>
      </c>
      <c r="B464" s="170" t="s">
        <v>1015</v>
      </c>
      <c r="C464" s="130" t="s">
        <v>214</v>
      </c>
      <c r="D464" s="130" t="s">
        <v>1016</v>
      </c>
      <c r="E464" s="130"/>
      <c r="F464" s="131">
        <v>1143.8</v>
      </c>
    </row>
    <row r="465" spans="1:6" ht="22.5">
      <c r="A465" s="169">
        <f t="shared" si="6"/>
        <v>449</v>
      </c>
      <c r="B465" s="170" t="s">
        <v>1035</v>
      </c>
      <c r="C465" s="130" t="s">
        <v>214</v>
      </c>
      <c r="D465" s="130" t="s">
        <v>1036</v>
      </c>
      <c r="E465" s="130"/>
      <c r="F465" s="131">
        <v>58.7</v>
      </c>
    </row>
    <row r="466" spans="1:6" ht="90">
      <c r="A466" s="169">
        <f t="shared" si="6"/>
        <v>450</v>
      </c>
      <c r="B466" s="174" t="s">
        <v>559</v>
      </c>
      <c r="C466" s="130" t="s">
        <v>214</v>
      </c>
      <c r="D466" s="130" t="s">
        <v>560</v>
      </c>
      <c r="E466" s="130"/>
      <c r="F466" s="131">
        <v>58.7</v>
      </c>
    </row>
    <row r="467" spans="1:6" ht="22.5">
      <c r="A467" s="169">
        <f t="shared" si="6"/>
        <v>451</v>
      </c>
      <c r="B467" s="170" t="s">
        <v>915</v>
      </c>
      <c r="C467" s="130" t="s">
        <v>214</v>
      </c>
      <c r="D467" s="130" t="s">
        <v>560</v>
      </c>
      <c r="E467" s="130" t="s">
        <v>812</v>
      </c>
      <c r="F467" s="131">
        <v>58.7</v>
      </c>
    </row>
    <row r="468" spans="1:6" ht="12.75">
      <c r="A468" s="169">
        <f t="shared" si="6"/>
        <v>452</v>
      </c>
      <c r="B468" s="170" t="s">
        <v>813</v>
      </c>
      <c r="C468" s="130" t="s">
        <v>214</v>
      </c>
      <c r="D468" s="130" t="s">
        <v>560</v>
      </c>
      <c r="E468" s="130" t="s">
        <v>814</v>
      </c>
      <c r="F468" s="131">
        <v>58.7</v>
      </c>
    </row>
    <row r="469" spans="1:6" ht="12.75">
      <c r="A469" s="169">
        <f t="shared" si="6"/>
        <v>453</v>
      </c>
      <c r="B469" s="170" t="s">
        <v>743</v>
      </c>
      <c r="C469" s="130" t="s">
        <v>214</v>
      </c>
      <c r="D469" s="130" t="s">
        <v>1038</v>
      </c>
      <c r="E469" s="130"/>
      <c r="F469" s="131">
        <v>1085.1</v>
      </c>
    </row>
    <row r="470" spans="1:6" ht="101.25">
      <c r="A470" s="169">
        <f t="shared" si="6"/>
        <v>454</v>
      </c>
      <c r="B470" s="174" t="s">
        <v>466</v>
      </c>
      <c r="C470" s="130" t="s">
        <v>214</v>
      </c>
      <c r="D470" s="130" t="s">
        <v>467</v>
      </c>
      <c r="E470" s="130"/>
      <c r="F470" s="131">
        <v>573.9</v>
      </c>
    </row>
    <row r="471" spans="1:6" ht="22.5">
      <c r="A471" s="169">
        <f t="shared" si="6"/>
        <v>455</v>
      </c>
      <c r="B471" s="170" t="s">
        <v>919</v>
      </c>
      <c r="C471" s="130" t="s">
        <v>214</v>
      </c>
      <c r="D471" s="130" t="s">
        <v>467</v>
      </c>
      <c r="E471" s="130" t="s">
        <v>920</v>
      </c>
      <c r="F471" s="131">
        <v>573.9</v>
      </c>
    </row>
    <row r="472" spans="1:6" ht="22.5">
      <c r="A472" s="169">
        <f t="shared" si="6"/>
        <v>456</v>
      </c>
      <c r="B472" s="170" t="s">
        <v>438</v>
      </c>
      <c r="C472" s="130" t="s">
        <v>214</v>
      </c>
      <c r="D472" s="130" t="s">
        <v>467</v>
      </c>
      <c r="E472" s="130" t="s">
        <v>921</v>
      </c>
      <c r="F472" s="131">
        <v>573.9</v>
      </c>
    </row>
    <row r="473" spans="1:6" ht="90">
      <c r="A473" s="169">
        <f t="shared" si="6"/>
        <v>457</v>
      </c>
      <c r="B473" s="174" t="s">
        <v>580</v>
      </c>
      <c r="C473" s="130" t="s">
        <v>214</v>
      </c>
      <c r="D473" s="130" t="s">
        <v>581</v>
      </c>
      <c r="E473" s="130"/>
      <c r="F473" s="131">
        <v>444.4</v>
      </c>
    </row>
    <row r="474" spans="1:6" ht="22.5">
      <c r="A474" s="169">
        <f t="shared" si="6"/>
        <v>458</v>
      </c>
      <c r="B474" s="170" t="s">
        <v>919</v>
      </c>
      <c r="C474" s="130" t="s">
        <v>214</v>
      </c>
      <c r="D474" s="130" t="s">
        <v>581</v>
      </c>
      <c r="E474" s="130" t="s">
        <v>920</v>
      </c>
      <c r="F474" s="131">
        <v>444.4</v>
      </c>
    </row>
    <row r="475" spans="1:6" ht="22.5">
      <c r="A475" s="169">
        <f t="shared" si="6"/>
        <v>459</v>
      </c>
      <c r="B475" s="170" t="s">
        <v>438</v>
      </c>
      <c r="C475" s="130" t="s">
        <v>214</v>
      </c>
      <c r="D475" s="130" t="s">
        <v>581</v>
      </c>
      <c r="E475" s="130" t="s">
        <v>921</v>
      </c>
      <c r="F475" s="131">
        <v>444.4</v>
      </c>
    </row>
    <row r="476" spans="1:6" ht="78.75">
      <c r="A476" s="169">
        <f aca="true" t="shared" si="7" ref="A476:A539">A475+1</f>
        <v>460</v>
      </c>
      <c r="B476" s="174" t="s">
        <v>582</v>
      </c>
      <c r="C476" s="130" t="s">
        <v>214</v>
      </c>
      <c r="D476" s="130" t="s">
        <v>583</v>
      </c>
      <c r="E476" s="130"/>
      <c r="F476" s="131">
        <v>66.8</v>
      </c>
    </row>
    <row r="477" spans="1:6" ht="22.5">
      <c r="A477" s="169">
        <f t="shared" si="7"/>
        <v>461</v>
      </c>
      <c r="B477" s="170" t="s">
        <v>919</v>
      </c>
      <c r="C477" s="130" t="s">
        <v>214</v>
      </c>
      <c r="D477" s="130" t="s">
        <v>583</v>
      </c>
      <c r="E477" s="130" t="s">
        <v>920</v>
      </c>
      <c r="F477" s="131">
        <v>66.8</v>
      </c>
    </row>
    <row r="478" spans="1:6" ht="22.5">
      <c r="A478" s="169">
        <f t="shared" si="7"/>
        <v>462</v>
      </c>
      <c r="B478" s="170" t="s">
        <v>438</v>
      </c>
      <c r="C478" s="130" t="s">
        <v>214</v>
      </c>
      <c r="D478" s="130" t="s">
        <v>583</v>
      </c>
      <c r="E478" s="130" t="s">
        <v>921</v>
      </c>
      <c r="F478" s="131">
        <v>66.8</v>
      </c>
    </row>
    <row r="479" spans="1:6" ht="22.5">
      <c r="A479" s="169">
        <f t="shared" si="7"/>
        <v>463</v>
      </c>
      <c r="B479" s="170" t="s">
        <v>966</v>
      </c>
      <c r="C479" s="130" t="s">
        <v>214</v>
      </c>
      <c r="D479" s="130" t="s">
        <v>967</v>
      </c>
      <c r="E479" s="130"/>
      <c r="F479" s="131">
        <v>110</v>
      </c>
    </row>
    <row r="480" spans="1:6" ht="12.75">
      <c r="A480" s="169">
        <f t="shared" si="7"/>
        <v>464</v>
      </c>
      <c r="B480" s="170" t="s">
        <v>743</v>
      </c>
      <c r="C480" s="130" t="s">
        <v>214</v>
      </c>
      <c r="D480" s="130" t="s">
        <v>968</v>
      </c>
      <c r="E480" s="130"/>
      <c r="F480" s="131">
        <v>110</v>
      </c>
    </row>
    <row r="481" spans="1:6" ht="56.25">
      <c r="A481" s="169">
        <f t="shared" si="7"/>
        <v>465</v>
      </c>
      <c r="B481" s="170" t="s">
        <v>620</v>
      </c>
      <c r="C481" s="130" t="s">
        <v>214</v>
      </c>
      <c r="D481" s="130" t="s">
        <v>621</v>
      </c>
      <c r="E481" s="130"/>
      <c r="F481" s="131">
        <v>110</v>
      </c>
    </row>
    <row r="482" spans="1:6" ht="22.5">
      <c r="A482" s="169">
        <f t="shared" si="7"/>
        <v>466</v>
      </c>
      <c r="B482" s="170" t="s">
        <v>919</v>
      </c>
      <c r="C482" s="130" t="s">
        <v>214</v>
      </c>
      <c r="D482" s="130" t="s">
        <v>621</v>
      </c>
      <c r="E482" s="130" t="s">
        <v>920</v>
      </c>
      <c r="F482" s="131">
        <v>110</v>
      </c>
    </row>
    <row r="483" spans="1:6" ht="22.5">
      <c r="A483" s="169">
        <f t="shared" si="7"/>
        <v>467</v>
      </c>
      <c r="B483" s="170" t="s">
        <v>438</v>
      </c>
      <c r="C483" s="130" t="s">
        <v>214</v>
      </c>
      <c r="D483" s="130" t="s">
        <v>621</v>
      </c>
      <c r="E483" s="130" t="s">
        <v>921</v>
      </c>
      <c r="F483" s="131">
        <v>110</v>
      </c>
    </row>
    <row r="484" spans="1:6" ht="22.5">
      <c r="A484" s="169">
        <f t="shared" si="7"/>
        <v>468</v>
      </c>
      <c r="B484" s="170" t="s">
        <v>939</v>
      </c>
      <c r="C484" s="130" t="s">
        <v>214</v>
      </c>
      <c r="D484" s="130" t="s">
        <v>940</v>
      </c>
      <c r="E484" s="130"/>
      <c r="F484" s="131">
        <v>802.9</v>
      </c>
    </row>
    <row r="485" spans="1:6" ht="22.5">
      <c r="A485" s="169">
        <f t="shared" si="7"/>
        <v>469</v>
      </c>
      <c r="B485" s="170" t="s">
        <v>941</v>
      </c>
      <c r="C485" s="130" t="s">
        <v>214</v>
      </c>
      <c r="D485" s="130" t="s">
        <v>942</v>
      </c>
      <c r="E485" s="130"/>
      <c r="F485" s="131">
        <v>802.9</v>
      </c>
    </row>
    <row r="486" spans="1:6" ht="33.75">
      <c r="A486" s="169">
        <f t="shared" si="7"/>
        <v>470</v>
      </c>
      <c r="B486" s="170" t="s">
        <v>508</v>
      </c>
      <c r="C486" s="130" t="s">
        <v>214</v>
      </c>
      <c r="D486" s="130" t="s">
        <v>509</v>
      </c>
      <c r="E486" s="130"/>
      <c r="F486" s="131">
        <v>802.9</v>
      </c>
    </row>
    <row r="487" spans="1:6" ht="22.5">
      <c r="A487" s="169">
        <f t="shared" si="7"/>
        <v>471</v>
      </c>
      <c r="B487" s="170" t="s">
        <v>919</v>
      </c>
      <c r="C487" s="130" t="s">
        <v>214</v>
      </c>
      <c r="D487" s="130" t="s">
        <v>509</v>
      </c>
      <c r="E487" s="130" t="s">
        <v>920</v>
      </c>
      <c r="F487" s="131">
        <v>802.9</v>
      </c>
    </row>
    <row r="488" spans="1:6" ht="22.5">
      <c r="A488" s="169">
        <f t="shared" si="7"/>
        <v>472</v>
      </c>
      <c r="B488" s="170" t="s">
        <v>438</v>
      </c>
      <c r="C488" s="130" t="s">
        <v>214</v>
      </c>
      <c r="D488" s="130" t="s">
        <v>509</v>
      </c>
      <c r="E488" s="130" t="s">
        <v>921</v>
      </c>
      <c r="F488" s="131">
        <v>802.9</v>
      </c>
    </row>
    <row r="489" spans="1:6" ht="12.75">
      <c r="A489" s="169">
        <f t="shared" si="7"/>
        <v>473</v>
      </c>
      <c r="B489" s="170" t="s">
        <v>215</v>
      </c>
      <c r="C489" s="130" t="s">
        <v>216</v>
      </c>
      <c r="D489" s="130"/>
      <c r="E489" s="130"/>
      <c r="F489" s="131">
        <v>4862.8</v>
      </c>
    </row>
    <row r="490" spans="1:6" ht="12.75">
      <c r="A490" s="169">
        <f t="shared" si="7"/>
        <v>474</v>
      </c>
      <c r="B490" s="170" t="s">
        <v>118</v>
      </c>
      <c r="C490" s="130" t="s">
        <v>216</v>
      </c>
      <c r="D490" s="130" t="s">
        <v>119</v>
      </c>
      <c r="E490" s="130"/>
      <c r="F490" s="131">
        <v>2930.6</v>
      </c>
    </row>
    <row r="491" spans="1:6" ht="22.5">
      <c r="A491" s="169">
        <f t="shared" si="7"/>
        <v>475</v>
      </c>
      <c r="B491" s="170" t="s">
        <v>622</v>
      </c>
      <c r="C491" s="130" t="s">
        <v>216</v>
      </c>
      <c r="D491" s="130" t="s">
        <v>623</v>
      </c>
      <c r="E491" s="130"/>
      <c r="F491" s="131">
        <v>2930.6</v>
      </c>
    </row>
    <row r="492" spans="1:6" ht="67.5">
      <c r="A492" s="169">
        <f t="shared" si="7"/>
        <v>476</v>
      </c>
      <c r="B492" s="174" t="s">
        <v>624</v>
      </c>
      <c r="C492" s="130" t="s">
        <v>216</v>
      </c>
      <c r="D492" s="130" t="s">
        <v>625</v>
      </c>
      <c r="E492" s="130"/>
      <c r="F492" s="131">
        <v>1795.2</v>
      </c>
    </row>
    <row r="493" spans="1:6" ht="22.5">
      <c r="A493" s="169">
        <f t="shared" si="7"/>
        <v>477</v>
      </c>
      <c r="B493" s="170" t="s">
        <v>919</v>
      </c>
      <c r="C493" s="130" t="s">
        <v>216</v>
      </c>
      <c r="D493" s="130" t="s">
        <v>625</v>
      </c>
      <c r="E493" s="130" t="s">
        <v>920</v>
      </c>
      <c r="F493" s="131">
        <v>156.6</v>
      </c>
    </row>
    <row r="494" spans="1:6" ht="22.5">
      <c r="A494" s="169">
        <f t="shared" si="7"/>
        <v>478</v>
      </c>
      <c r="B494" s="170" t="s">
        <v>438</v>
      </c>
      <c r="C494" s="130" t="s">
        <v>216</v>
      </c>
      <c r="D494" s="130" t="s">
        <v>625</v>
      </c>
      <c r="E494" s="130" t="s">
        <v>921</v>
      </c>
      <c r="F494" s="131">
        <v>156.6</v>
      </c>
    </row>
    <row r="495" spans="1:6" ht="22.5">
      <c r="A495" s="169">
        <f t="shared" si="7"/>
        <v>479</v>
      </c>
      <c r="B495" s="170" t="s">
        <v>915</v>
      </c>
      <c r="C495" s="130" t="s">
        <v>216</v>
      </c>
      <c r="D495" s="130" t="s">
        <v>625</v>
      </c>
      <c r="E495" s="130" t="s">
        <v>812</v>
      </c>
      <c r="F495" s="131">
        <v>1638.6</v>
      </c>
    </row>
    <row r="496" spans="1:6" ht="12.75">
      <c r="A496" s="169">
        <f t="shared" si="7"/>
        <v>480</v>
      </c>
      <c r="B496" s="170" t="s">
        <v>813</v>
      </c>
      <c r="C496" s="130" t="s">
        <v>216</v>
      </c>
      <c r="D496" s="130" t="s">
        <v>625</v>
      </c>
      <c r="E496" s="130" t="s">
        <v>814</v>
      </c>
      <c r="F496" s="131">
        <v>1638.6</v>
      </c>
    </row>
    <row r="497" spans="1:6" ht="101.25">
      <c r="A497" s="169">
        <f t="shared" si="7"/>
        <v>481</v>
      </c>
      <c r="B497" s="174" t="s">
        <v>626</v>
      </c>
      <c r="C497" s="130" t="s">
        <v>216</v>
      </c>
      <c r="D497" s="130" t="s">
        <v>627</v>
      </c>
      <c r="E497" s="130"/>
      <c r="F497" s="131">
        <v>597.5</v>
      </c>
    </row>
    <row r="498" spans="1:6" ht="12.75">
      <c r="A498" s="169">
        <f t="shared" si="7"/>
        <v>482</v>
      </c>
      <c r="B498" s="170" t="s">
        <v>33</v>
      </c>
      <c r="C498" s="130" t="s">
        <v>216</v>
      </c>
      <c r="D498" s="130" t="s">
        <v>627</v>
      </c>
      <c r="E498" s="130" t="s">
        <v>34</v>
      </c>
      <c r="F498" s="131">
        <v>597.5</v>
      </c>
    </row>
    <row r="499" spans="1:6" ht="12.75">
      <c r="A499" s="169">
        <f t="shared" si="7"/>
        <v>483</v>
      </c>
      <c r="B499" s="170" t="s">
        <v>702</v>
      </c>
      <c r="C499" s="130" t="s">
        <v>216</v>
      </c>
      <c r="D499" s="130" t="s">
        <v>627</v>
      </c>
      <c r="E499" s="130" t="s">
        <v>703</v>
      </c>
      <c r="F499" s="131">
        <v>597.5</v>
      </c>
    </row>
    <row r="500" spans="1:6" ht="56.25">
      <c r="A500" s="169">
        <f t="shared" si="7"/>
        <v>484</v>
      </c>
      <c r="B500" s="170" t="s">
        <v>628</v>
      </c>
      <c r="C500" s="130" t="s">
        <v>216</v>
      </c>
      <c r="D500" s="130" t="s">
        <v>629</v>
      </c>
      <c r="E500" s="130"/>
      <c r="F500" s="131">
        <v>80</v>
      </c>
    </row>
    <row r="501" spans="1:6" ht="22.5">
      <c r="A501" s="169">
        <f t="shared" si="7"/>
        <v>485</v>
      </c>
      <c r="B501" s="170" t="s">
        <v>919</v>
      </c>
      <c r="C501" s="130" t="s">
        <v>216</v>
      </c>
      <c r="D501" s="130" t="s">
        <v>629</v>
      </c>
      <c r="E501" s="130" t="s">
        <v>920</v>
      </c>
      <c r="F501" s="131">
        <v>80</v>
      </c>
    </row>
    <row r="502" spans="1:6" ht="22.5">
      <c r="A502" s="169">
        <f t="shared" si="7"/>
        <v>486</v>
      </c>
      <c r="B502" s="170" t="s">
        <v>438</v>
      </c>
      <c r="C502" s="130" t="s">
        <v>216</v>
      </c>
      <c r="D502" s="130" t="s">
        <v>629</v>
      </c>
      <c r="E502" s="130" t="s">
        <v>921</v>
      </c>
      <c r="F502" s="131">
        <v>80</v>
      </c>
    </row>
    <row r="503" spans="1:6" ht="78.75">
      <c r="A503" s="169">
        <f t="shared" si="7"/>
        <v>487</v>
      </c>
      <c r="B503" s="174" t="s">
        <v>630</v>
      </c>
      <c r="C503" s="130" t="s">
        <v>216</v>
      </c>
      <c r="D503" s="130" t="s">
        <v>631</v>
      </c>
      <c r="E503" s="130"/>
      <c r="F503" s="131">
        <v>1.8</v>
      </c>
    </row>
    <row r="504" spans="1:6" ht="22.5">
      <c r="A504" s="169">
        <f t="shared" si="7"/>
        <v>488</v>
      </c>
      <c r="B504" s="170" t="s">
        <v>919</v>
      </c>
      <c r="C504" s="130" t="s">
        <v>216</v>
      </c>
      <c r="D504" s="130" t="s">
        <v>631</v>
      </c>
      <c r="E504" s="130" t="s">
        <v>920</v>
      </c>
      <c r="F504" s="131">
        <v>0.2</v>
      </c>
    </row>
    <row r="505" spans="1:6" ht="22.5">
      <c r="A505" s="169">
        <f t="shared" si="7"/>
        <v>489</v>
      </c>
      <c r="B505" s="170" t="s">
        <v>438</v>
      </c>
      <c r="C505" s="130" t="s">
        <v>216</v>
      </c>
      <c r="D505" s="130" t="s">
        <v>631</v>
      </c>
      <c r="E505" s="130" t="s">
        <v>921</v>
      </c>
      <c r="F505" s="131">
        <v>0.2</v>
      </c>
    </row>
    <row r="506" spans="1:6" ht="22.5">
      <c r="A506" s="169">
        <f t="shared" si="7"/>
        <v>490</v>
      </c>
      <c r="B506" s="170" t="s">
        <v>915</v>
      </c>
      <c r="C506" s="130" t="s">
        <v>216</v>
      </c>
      <c r="D506" s="130" t="s">
        <v>631</v>
      </c>
      <c r="E506" s="130" t="s">
        <v>812</v>
      </c>
      <c r="F506" s="131">
        <v>1.6</v>
      </c>
    </row>
    <row r="507" spans="1:6" ht="12.75">
      <c r="A507" s="169">
        <f t="shared" si="7"/>
        <v>491</v>
      </c>
      <c r="B507" s="170" t="s">
        <v>813</v>
      </c>
      <c r="C507" s="130" t="s">
        <v>216</v>
      </c>
      <c r="D507" s="130" t="s">
        <v>631</v>
      </c>
      <c r="E507" s="130" t="s">
        <v>814</v>
      </c>
      <c r="F507" s="131">
        <v>1.6</v>
      </c>
    </row>
    <row r="508" spans="1:6" ht="101.25">
      <c r="A508" s="169">
        <f t="shared" si="7"/>
        <v>492</v>
      </c>
      <c r="B508" s="174" t="s">
        <v>632</v>
      </c>
      <c r="C508" s="130" t="s">
        <v>216</v>
      </c>
      <c r="D508" s="130" t="s">
        <v>633</v>
      </c>
      <c r="E508" s="130"/>
      <c r="F508" s="131">
        <v>256.1</v>
      </c>
    </row>
    <row r="509" spans="1:6" ht="12.75">
      <c r="A509" s="169">
        <f t="shared" si="7"/>
        <v>493</v>
      </c>
      <c r="B509" s="170" t="s">
        <v>33</v>
      </c>
      <c r="C509" s="130" t="s">
        <v>216</v>
      </c>
      <c r="D509" s="130" t="s">
        <v>633</v>
      </c>
      <c r="E509" s="130" t="s">
        <v>34</v>
      </c>
      <c r="F509" s="131">
        <v>256.1</v>
      </c>
    </row>
    <row r="510" spans="1:6" ht="12.75">
      <c r="A510" s="169">
        <f t="shared" si="7"/>
        <v>494</v>
      </c>
      <c r="B510" s="170" t="s">
        <v>702</v>
      </c>
      <c r="C510" s="130" t="s">
        <v>216</v>
      </c>
      <c r="D510" s="130" t="s">
        <v>633</v>
      </c>
      <c r="E510" s="130" t="s">
        <v>703</v>
      </c>
      <c r="F510" s="131">
        <v>256.1</v>
      </c>
    </row>
    <row r="511" spans="1:6" ht="67.5">
      <c r="A511" s="169">
        <f t="shared" si="7"/>
        <v>495</v>
      </c>
      <c r="B511" s="174" t="s">
        <v>634</v>
      </c>
      <c r="C511" s="130" t="s">
        <v>216</v>
      </c>
      <c r="D511" s="130" t="s">
        <v>635</v>
      </c>
      <c r="E511" s="130"/>
      <c r="F511" s="131">
        <v>200</v>
      </c>
    </row>
    <row r="512" spans="1:6" ht="22.5">
      <c r="A512" s="169">
        <f t="shared" si="7"/>
        <v>496</v>
      </c>
      <c r="B512" s="170" t="s">
        <v>919</v>
      </c>
      <c r="C512" s="130" t="s">
        <v>216</v>
      </c>
      <c r="D512" s="130" t="s">
        <v>635</v>
      </c>
      <c r="E512" s="130" t="s">
        <v>920</v>
      </c>
      <c r="F512" s="131">
        <v>200</v>
      </c>
    </row>
    <row r="513" spans="1:6" ht="22.5">
      <c r="A513" s="169">
        <f t="shared" si="7"/>
        <v>497</v>
      </c>
      <c r="B513" s="170" t="s">
        <v>438</v>
      </c>
      <c r="C513" s="130" t="s">
        <v>216</v>
      </c>
      <c r="D513" s="130" t="s">
        <v>635</v>
      </c>
      <c r="E513" s="130" t="s">
        <v>921</v>
      </c>
      <c r="F513" s="131">
        <v>200</v>
      </c>
    </row>
    <row r="514" spans="1:6" ht="22.5">
      <c r="A514" s="169">
        <f t="shared" si="7"/>
        <v>498</v>
      </c>
      <c r="B514" s="170" t="s">
        <v>1047</v>
      </c>
      <c r="C514" s="130" t="s">
        <v>216</v>
      </c>
      <c r="D514" s="130" t="s">
        <v>1048</v>
      </c>
      <c r="E514" s="130"/>
      <c r="F514" s="131">
        <v>1932.3</v>
      </c>
    </row>
    <row r="515" spans="1:6" ht="12.75">
      <c r="A515" s="169">
        <f t="shared" si="7"/>
        <v>499</v>
      </c>
      <c r="B515" s="170" t="s">
        <v>1049</v>
      </c>
      <c r="C515" s="130" t="s">
        <v>216</v>
      </c>
      <c r="D515" s="130" t="s">
        <v>1050</v>
      </c>
      <c r="E515" s="130"/>
      <c r="F515" s="131">
        <v>1807.9</v>
      </c>
    </row>
    <row r="516" spans="1:6" ht="56.25">
      <c r="A516" s="169">
        <f t="shared" si="7"/>
        <v>500</v>
      </c>
      <c r="B516" s="170" t="s">
        <v>1051</v>
      </c>
      <c r="C516" s="130" t="s">
        <v>216</v>
      </c>
      <c r="D516" s="130" t="s">
        <v>1052</v>
      </c>
      <c r="E516" s="130"/>
      <c r="F516" s="131">
        <v>515.6</v>
      </c>
    </row>
    <row r="517" spans="1:6" ht="22.5">
      <c r="A517" s="169">
        <f t="shared" si="7"/>
        <v>501</v>
      </c>
      <c r="B517" s="170" t="s">
        <v>915</v>
      </c>
      <c r="C517" s="130" t="s">
        <v>216</v>
      </c>
      <c r="D517" s="130" t="s">
        <v>1052</v>
      </c>
      <c r="E517" s="130" t="s">
        <v>812</v>
      </c>
      <c r="F517" s="131">
        <v>515.6</v>
      </c>
    </row>
    <row r="518" spans="1:6" ht="12.75">
      <c r="A518" s="169">
        <f t="shared" si="7"/>
        <v>502</v>
      </c>
      <c r="B518" s="170" t="s">
        <v>813</v>
      </c>
      <c r="C518" s="130" t="s">
        <v>216</v>
      </c>
      <c r="D518" s="130" t="s">
        <v>1052</v>
      </c>
      <c r="E518" s="130" t="s">
        <v>814</v>
      </c>
      <c r="F518" s="131">
        <v>515.6</v>
      </c>
    </row>
    <row r="519" spans="1:6" ht="56.25">
      <c r="A519" s="169">
        <f t="shared" si="7"/>
        <v>503</v>
      </c>
      <c r="B519" s="170" t="s">
        <v>815</v>
      </c>
      <c r="C519" s="130" t="s">
        <v>216</v>
      </c>
      <c r="D519" s="130" t="s">
        <v>816</v>
      </c>
      <c r="E519" s="130"/>
      <c r="F519" s="131">
        <v>1240.3</v>
      </c>
    </row>
    <row r="520" spans="1:6" ht="22.5">
      <c r="A520" s="169">
        <f t="shared" si="7"/>
        <v>504</v>
      </c>
      <c r="B520" s="170" t="s">
        <v>915</v>
      </c>
      <c r="C520" s="130" t="s">
        <v>216</v>
      </c>
      <c r="D520" s="130" t="s">
        <v>816</v>
      </c>
      <c r="E520" s="130" t="s">
        <v>812</v>
      </c>
      <c r="F520" s="131">
        <v>1240.3</v>
      </c>
    </row>
    <row r="521" spans="1:6" ht="12.75">
      <c r="A521" s="169">
        <f t="shared" si="7"/>
        <v>505</v>
      </c>
      <c r="B521" s="170" t="s">
        <v>813</v>
      </c>
      <c r="C521" s="130" t="s">
        <v>216</v>
      </c>
      <c r="D521" s="130" t="s">
        <v>816</v>
      </c>
      <c r="E521" s="130" t="s">
        <v>814</v>
      </c>
      <c r="F521" s="131">
        <v>1240.3</v>
      </c>
    </row>
    <row r="522" spans="1:6" ht="67.5">
      <c r="A522" s="169">
        <f t="shared" si="7"/>
        <v>506</v>
      </c>
      <c r="B522" s="174" t="s">
        <v>817</v>
      </c>
      <c r="C522" s="130" t="s">
        <v>216</v>
      </c>
      <c r="D522" s="130" t="s">
        <v>818</v>
      </c>
      <c r="E522" s="130"/>
      <c r="F522" s="131">
        <v>52</v>
      </c>
    </row>
    <row r="523" spans="1:6" ht="22.5">
      <c r="A523" s="169">
        <f t="shared" si="7"/>
        <v>507</v>
      </c>
      <c r="B523" s="170" t="s">
        <v>915</v>
      </c>
      <c r="C523" s="130" t="s">
        <v>216</v>
      </c>
      <c r="D523" s="130" t="s">
        <v>818</v>
      </c>
      <c r="E523" s="130" t="s">
        <v>812</v>
      </c>
      <c r="F523" s="131">
        <v>52</v>
      </c>
    </row>
    <row r="524" spans="1:6" ht="12.75">
      <c r="A524" s="169">
        <f t="shared" si="7"/>
        <v>508</v>
      </c>
      <c r="B524" s="170" t="s">
        <v>813</v>
      </c>
      <c r="C524" s="130" t="s">
        <v>216</v>
      </c>
      <c r="D524" s="130" t="s">
        <v>818</v>
      </c>
      <c r="E524" s="130" t="s">
        <v>814</v>
      </c>
      <c r="F524" s="131">
        <v>52</v>
      </c>
    </row>
    <row r="525" spans="1:6" ht="33.75">
      <c r="A525" s="169">
        <f t="shared" si="7"/>
        <v>509</v>
      </c>
      <c r="B525" s="170" t="s">
        <v>819</v>
      </c>
      <c r="C525" s="130" t="s">
        <v>216</v>
      </c>
      <c r="D525" s="130" t="s">
        <v>820</v>
      </c>
      <c r="E525" s="130"/>
      <c r="F525" s="131">
        <v>124.4</v>
      </c>
    </row>
    <row r="526" spans="1:6" ht="67.5">
      <c r="A526" s="169">
        <f t="shared" si="7"/>
        <v>510</v>
      </c>
      <c r="B526" s="174" t="s">
        <v>821</v>
      </c>
      <c r="C526" s="130" t="s">
        <v>216</v>
      </c>
      <c r="D526" s="130" t="s">
        <v>822</v>
      </c>
      <c r="E526" s="130"/>
      <c r="F526" s="131">
        <v>44.5</v>
      </c>
    </row>
    <row r="527" spans="1:6" ht="22.5">
      <c r="A527" s="169">
        <f t="shared" si="7"/>
        <v>511</v>
      </c>
      <c r="B527" s="170" t="s">
        <v>919</v>
      </c>
      <c r="C527" s="130" t="s">
        <v>216</v>
      </c>
      <c r="D527" s="130" t="s">
        <v>822</v>
      </c>
      <c r="E527" s="130" t="s">
        <v>920</v>
      </c>
      <c r="F527" s="131">
        <v>44.5</v>
      </c>
    </row>
    <row r="528" spans="1:6" ht="22.5">
      <c r="A528" s="169">
        <f t="shared" si="7"/>
        <v>512</v>
      </c>
      <c r="B528" s="170" t="s">
        <v>438</v>
      </c>
      <c r="C528" s="130" t="s">
        <v>216</v>
      </c>
      <c r="D528" s="130" t="s">
        <v>822</v>
      </c>
      <c r="E528" s="130" t="s">
        <v>921</v>
      </c>
      <c r="F528" s="131">
        <v>44.5</v>
      </c>
    </row>
    <row r="529" spans="1:6" ht="67.5">
      <c r="A529" s="169">
        <f t="shared" si="7"/>
        <v>513</v>
      </c>
      <c r="B529" s="174" t="s">
        <v>27</v>
      </c>
      <c r="C529" s="130" t="s">
        <v>216</v>
      </c>
      <c r="D529" s="130" t="s">
        <v>28</v>
      </c>
      <c r="E529" s="130"/>
      <c r="F529" s="131">
        <v>49.4</v>
      </c>
    </row>
    <row r="530" spans="1:6" ht="22.5">
      <c r="A530" s="169">
        <f t="shared" si="7"/>
        <v>514</v>
      </c>
      <c r="B530" s="170" t="s">
        <v>915</v>
      </c>
      <c r="C530" s="130" t="s">
        <v>216</v>
      </c>
      <c r="D530" s="130" t="s">
        <v>28</v>
      </c>
      <c r="E530" s="130" t="s">
        <v>812</v>
      </c>
      <c r="F530" s="131">
        <v>49.4</v>
      </c>
    </row>
    <row r="531" spans="1:6" ht="12.75">
      <c r="A531" s="169">
        <f t="shared" si="7"/>
        <v>515</v>
      </c>
      <c r="B531" s="170" t="s">
        <v>813</v>
      </c>
      <c r="C531" s="130" t="s">
        <v>216</v>
      </c>
      <c r="D531" s="130" t="s">
        <v>28</v>
      </c>
      <c r="E531" s="130" t="s">
        <v>814</v>
      </c>
      <c r="F531" s="131">
        <v>49.4</v>
      </c>
    </row>
    <row r="532" spans="1:6" ht="45">
      <c r="A532" s="169">
        <f t="shared" si="7"/>
        <v>516</v>
      </c>
      <c r="B532" s="175" t="s">
        <v>605</v>
      </c>
      <c r="C532" s="132" t="s">
        <v>216</v>
      </c>
      <c r="D532" s="132" t="s">
        <v>28</v>
      </c>
      <c r="E532" s="132" t="s">
        <v>606</v>
      </c>
      <c r="F532" s="133">
        <v>49.4</v>
      </c>
    </row>
    <row r="533" spans="1:6" ht="56.25">
      <c r="A533" s="169">
        <f t="shared" si="7"/>
        <v>517</v>
      </c>
      <c r="B533" s="170" t="s">
        <v>481</v>
      </c>
      <c r="C533" s="130" t="s">
        <v>216</v>
      </c>
      <c r="D533" s="130" t="s">
        <v>482</v>
      </c>
      <c r="E533" s="130"/>
      <c r="F533" s="131">
        <v>15.5</v>
      </c>
    </row>
    <row r="534" spans="1:6" ht="22.5">
      <c r="A534" s="169">
        <f t="shared" si="7"/>
        <v>518</v>
      </c>
      <c r="B534" s="170" t="s">
        <v>919</v>
      </c>
      <c r="C534" s="130" t="s">
        <v>216</v>
      </c>
      <c r="D534" s="130" t="s">
        <v>482</v>
      </c>
      <c r="E534" s="130" t="s">
        <v>920</v>
      </c>
      <c r="F534" s="131">
        <v>15.5</v>
      </c>
    </row>
    <row r="535" spans="1:6" ht="22.5">
      <c r="A535" s="169">
        <f t="shared" si="7"/>
        <v>519</v>
      </c>
      <c r="B535" s="170" t="s">
        <v>438</v>
      </c>
      <c r="C535" s="130" t="s">
        <v>216</v>
      </c>
      <c r="D535" s="130" t="s">
        <v>482</v>
      </c>
      <c r="E535" s="130" t="s">
        <v>921</v>
      </c>
      <c r="F535" s="131">
        <v>15.5</v>
      </c>
    </row>
    <row r="536" spans="1:6" ht="67.5">
      <c r="A536" s="169">
        <f t="shared" si="7"/>
        <v>520</v>
      </c>
      <c r="B536" s="170" t="s">
        <v>483</v>
      </c>
      <c r="C536" s="130" t="s">
        <v>216</v>
      </c>
      <c r="D536" s="130" t="s">
        <v>484</v>
      </c>
      <c r="E536" s="130"/>
      <c r="F536" s="131">
        <v>5</v>
      </c>
    </row>
    <row r="537" spans="1:6" ht="22.5">
      <c r="A537" s="169">
        <f t="shared" si="7"/>
        <v>521</v>
      </c>
      <c r="B537" s="170" t="s">
        <v>919</v>
      </c>
      <c r="C537" s="130" t="s">
        <v>216</v>
      </c>
      <c r="D537" s="130" t="s">
        <v>484</v>
      </c>
      <c r="E537" s="130" t="s">
        <v>920</v>
      </c>
      <c r="F537" s="131">
        <v>5</v>
      </c>
    </row>
    <row r="538" spans="1:6" ht="22.5">
      <c r="A538" s="169">
        <f t="shared" si="7"/>
        <v>522</v>
      </c>
      <c r="B538" s="170" t="s">
        <v>438</v>
      </c>
      <c r="C538" s="130" t="s">
        <v>216</v>
      </c>
      <c r="D538" s="130" t="s">
        <v>484</v>
      </c>
      <c r="E538" s="130" t="s">
        <v>921</v>
      </c>
      <c r="F538" s="131">
        <v>5</v>
      </c>
    </row>
    <row r="539" spans="1:6" ht="22.5">
      <c r="A539" s="169">
        <f t="shared" si="7"/>
        <v>523</v>
      </c>
      <c r="B539" s="175" t="s">
        <v>526</v>
      </c>
      <c r="C539" s="132" t="s">
        <v>216</v>
      </c>
      <c r="D539" s="132" t="s">
        <v>484</v>
      </c>
      <c r="E539" s="132" t="s">
        <v>456</v>
      </c>
      <c r="F539" s="133">
        <v>5</v>
      </c>
    </row>
    <row r="540" spans="1:6" ht="67.5">
      <c r="A540" s="169">
        <f aca="true" t="shared" si="8" ref="A540:A603">A539+1</f>
        <v>524</v>
      </c>
      <c r="B540" s="170" t="s">
        <v>485</v>
      </c>
      <c r="C540" s="130" t="s">
        <v>216</v>
      </c>
      <c r="D540" s="130" t="s">
        <v>486</v>
      </c>
      <c r="E540" s="130"/>
      <c r="F540" s="131">
        <v>10</v>
      </c>
    </row>
    <row r="541" spans="1:6" ht="22.5">
      <c r="A541" s="169">
        <f t="shared" si="8"/>
        <v>525</v>
      </c>
      <c r="B541" s="170" t="s">
        <v>919</v>
      </c>
      <c r="C541" s="130" t="s">
        <v>216</v>
      </c>
      <c r="D541" s="130" t="s">
        <v>486</v>
      </c>
      <c r="E541" s="130" t="s">
        <v>920</v>
      </c>
      <c r="F541" s="131">
        <v>10</v>
      </c>
    </row>
    <row r="542" spans="1:6" ht="22.5">
      <c r="A542" s="169">
        <f t="shared" si="8"/>
        <v>526</v>
      </c>
      <c r="B542" s="170" t="s">
        <v>438</v>
      </c>
      <c r="C542" s="130" t="s">
        <v>216</v>
      </c>
      <c r="D542" s="130" t="s">
        <v>486</v>
      </c>
      <c r="E542" s="130" t="s">
        <v>921</v>
      </c>
      <c r="F542" s="131">
        <v>10</v>
      </c>
    </row>
    <row r="543" spans="1:6" ht="12.75">
      <c r="A543" s="169">
        <f t="shared" si="8"/>
        <v>527</v>
      </c>
      <c r="B543" s="170" t="s">
        <v>217</v>
      </c>
      <c r="C543" s="130" t="s">
        <v>218</v>
      </c>
      <c r="D543" s="130"/>
      <c r="E543" s="130"/>
      <c r="F543" s="131">
        <v>16064.1</v>
      </c>
    </row>
    <row r="544" spans="1:6" ht="12.75">
      <c r="A544" s="169">
        <f t="shared" si="8"/>
        <v>528</v>
      </c>
      <c r="B544" s="170" t="s">
        <v>118</v>
      </c>
      <c r="C544" s="130" t="s">
        <v>218</v>
      </c>
      <c r="D544" s="130" t="s">
        <v>119</v>
      </c>
      <c r="E544" s="130"/>
      <c r="F544" s="131">
        <v>16064.1</v>
      </c>
    </row>
    <row r="545" spans="1:6" ht="22.5">
      <c r="A545" s="169">
        <f t="shared" si="8"/>
        <v>529</v>
      </c>
      <c r="B545" s="170" t="s">
        <v>120</v>
      </c>
      <c r="C545" s="130" t="s">
        <v>218</v>
      </c>
      <c r="D545" s="130" t="s">
        <v>121</v>
      </c>
      <c r="E545" s="130"/>
      <c r="F545" s="131">
        <v>145</v>
      </c>
    </row>
    <row r="546" spans="1:6" ht="78.75">
      <c r="A546" s="169">
        <f t="shared" si="8"/>
        <v>530</v>
      </c>
      <c r="B546" s="174" t="s">
        <v>122</v>
      </c>
      <c r="C546" s="130" t="s">
        <v>218</v>
      </c>
      <c r="D546" s="130" t="s">
        <v>123</v>
      </c>
      <c r="E546" s="130"/>
      <c r="F546" s="131">
        <v>145</v>
      </c>
    </row>
    <row r="547" spans="1:6" ht="56.25">
      <c r="A547" s="169">
        <f t="shared" si="8"/>
        <v>531</v>
      </c>
      <c r="B547" s="170" t="s">
        <v>738</v>
      </c>
      <c r="C547" s="130" t="s">
        <v>218</v>
      </c>
      <c r="D547" s="130" t="s">
        <v>123</v>
      </c>
      <c r="E547" s="130" t="s">
        <v>739</v>
      </c>
      <c r="F547" s="131">
        <v>145</v>
      </c>
    </row>
    <row r="548" spans="1:6" ht="12.75">
      <c r="A548" s="169">
        <f t="shared" si="8"/>
        <v>532</v>
      </c>
      <c r="B548" s="170" t="s">
        <v>1044</v>
      </c>
      <c r="C548" s="130" t="s">
        <v>218</v>
      </c>
      <c r="D548" s="130" t="s">
        <v>123</v>
      </c>
      <c r="E548" s="130" t="s">
        <v>16</v>
      </c>
      <c r="F548" s="131">
        <v>145</v>
      </c>
    </row>
    <row r="549" spans="1:6" ht="33.75">
      <c r="A549" s="169">
        <f t="shared" si="8"/>
        <v>533</v>
      </c>
      <c r="B549" s="170" t="s">
        <v>636</v>
      </c>
      <c r="C549" s="130" t="s">
        <v>218</v>
      </c>
      <c r="D549" s="130" t="s">
        <v>637</v>
      </c>
      <c r="E549" s="130"/>
      <c r="F549" s="131">
        <v>15919.1</v>
      </c>
    </row>
    <row r="550" spans="1:6" ht="56.25">
      <c r="A550" s="169">
        <f t="shared" si="8"/>
        <v>534</v>
      </c>
      <c r="B550" s="170" t="s">
        <v>638</v>
      </c>
      <c r="C550" s="130" t="s">
        <v>218</v>
      </c>
      <c r="D550" s="130" t="s">
        <v>639</v>
      </c>
      <c r="E550" s="130"/>
      <c r="F550" s="131">
        <v>12748</v>
      </c>
    </row>
    <row r="551" spans="1:6" ht="56.25">
      <c r="A551" s="169">
        <f t="shared" si="8"/>
        <v>535</v>
      </c>
      <c r="B551" s="170" t="s">
        <v>738</v>
      </c>
      <c r="C551" s="130" t="s">
        <v>218</v>
      </c>
      <c r="D551" s="130" t="s">
        <v>639</v>
      </c>
      <c r="E551" s="130" t="s">
        <v>739</v>
      </c>
      <c r="F551" s="131">
        <v>11418.7</v>
      </c>
    </row>
    <row r="552" spans="1:6" ht="12.75">
      <c r="A552" s="169">
        <f t="shared" si="8"/>
        <v>536</v>
      </c>
      <c r="B552" s="170" t="s">
        <v>1044</v>
      </c>
      <c r="C552" s="130" t="s">
        <v>218</v>
      </c>
      <c r="D552" s="130" t="s">
        <v>639</v>
      </c>
      <c r="E552" s="130" t="s">
        <v>16</v>
      </c>
      <c r="F552" s="131">
        <v>11418.7</v>
      </c>
    </row>
    <row r="553" spans="1:6" ht="22.5">
      <c r="A553" s="169">
        <f t="shared" si="8"/>
        <v>537</v>
      </c>
      <c r="B553" s="170" t="s">
        <v>919</v>
      </c>
      <c r="C553" s="130" t="s">
        <v>218</v>
      </c>
      <c r="D553" s="130" t="s">
        <v>639</v>
      </c>
      <c r="E553" s="130" t="s">
        <v>920</v>
      </c>
      <c r="F553" s="131">
        <v>1325.9</v>
      </c>
    </row>
    <row r="554" spans="1:6" ht="22.5">
      <c r="A554" s="169">
        <f t="shared" si="8"/>
        <v>538</v>
      </c>
      <c r="B554" s="170" t="s">
        <v>438</v>
      </c>
      <c r="C554" s="130" t="s">
        <v>218</v>
      </c>
      <c r="D554" s="130" t="s">
        <v>639</v>
      </c>
      <c r="E554" s="130" t="s">
        <v>921</v>
      </c>
      <c r="F554" s="131">
        <v>1325.9</v>
      </c>
    </row>
    <row r="555" spans="1:6" ht="12.75">
      <c r="A555" s="169">
        <f t="shared" si="8"/>
        <v>539</v>
      </c>
      <c r="B555" s="170" t="s">
        <v>949</v>
      </c>
      <c r="C555" s="130" t="s">
        <v>218</v>
      </c>
      <c r="D555" s="130" t="s">
        <v>639</v>
      </c>
      <c r="E555" s="130" t="s">
        <v>950</v>
      </c>
      <c r="F555" s="131">
        <v>3.3</v>
      </c>
    </row>
    <row r="556" spans="1:6" ht="12.75">
      <c r="A556" s="169">
        <f t="shared" si="8"/>
        <v>540</v>
      </c>
      <c r="B556" s="170" t="s">
        <v>951</v>
      </c>
      <c r="C556" s="130" t="s">
        <v>218</v>
      </c>
      <c r="D556" s="130" t="s">
        <v>639</v>
      </c>
      <c r="E556" s="130" t="s">
        <v>952</v>
      </c>
      <c r="F556" s="131">
        <v>3.3</v>
      </c>
    </row>
    <row r="557" spans="1:6" ht="56.25">
      <c r="A557" s="169">
        <f t="shared" si="8"/>
        <v>541</v>
      </c>
      <c r="B557" s="170" t="s">
        <v>640</v>
      </c>
      <c r="C557" s="130" t="s">
        <v>218</v>
      </c>
      <c r="D557" s="130" t="s">
        <v>641</v>
      </c>
      <c r="E557" s="130"/>
      <c r="F557" s="131">
        <v>3171.1</v>
      </c>
    </row>
    <row r="558" spans="1:6" ht="56.25">
      <c r="A558" s="169">
        <f t="shared" si="8"/>
        <v>542</v>
      </c>
      <c r="B558" s="170" t="s">
        <v>738</v>
      </c>
      <c r="C558" s="130" t="s">
        <v>218</v>
      </c>
      <c r="D558" s="130" t="s">
        <v>641</v>
      </c>
      <c r="E558" s="130" t="s">
        <v>739</v>
      </c>
      <c r="F558" s="131">
        <v>3009.3</v>
      </c>
    </row>
    <row r="559" spans="1:6" ht="12.75">
      <c r="A559" s="169">
        <f t="shared" si="8"/>
        <v>543</v>
      </c>
      <c r="B559" s="170" t="s">
        <v>1044</v>
      </c>
      <c r="C559" s="130" t="s">
        <v>218</v>
      </c>
      <c r="D559" s="130" t="s">
        <v>641</v>
      </c>
      <c r="E559" s="130" t="s">
        <v>16</v>
      </c>
      <c r="F559" s="131">
        <v>3009.3</v>
      </c>
    </row>
    <row r="560" spans="1:6" ht="22.5">
      <c r="A560" s="169">
        <f t="shared" si="8"/>
        <v>544</v>
      </c>
      <c r="B560" s="170" t="s">
        <v>919</v>
      </c>
      <c r="C560" s="130" t="s">
        <v>218</v>
      </c>
      <c r="D560" s="130" t="s">
        <v>641</v>
      </c>
      <c r="E560" s="130" t="s">
        <v>920</v>
      </c>
      <c r="F560" s="131">
        <v>153.7</v>
      </c>
    </row>
    <row r="561" spans="1:6" ht="22.5">
      <c r="A561" s="169">
        <f t="shared" si="8"/>
        <v>545</v>
      </c>
      <c r="B561" s="170" t="s">
        <v>438</v>
      </c>
      <c r="C561" s="130" t="s">
        <v>218</v>
      </c>
      <c r="D561" s="130" t="s">
        <v>641</v>
      </c>
      <c r="E561" s="130" t="s">
        <v>921</v>
      </c>
      <c r="F561" s="131">
        <v>153.7</v>
      </c>
    </row>
    <row r="562" spans="1:6" ht="12.75">
      <c r="A562" s="169">
        <f t="shared" si="8"/>
        <v>546</v>
      </c>
      <c r="B562" s="170" t="s">
        <v>949</v>
      </c>
      <c r="C562" s="130" t="s">
        <v>218</v>
      </c>
      <c r="D562" s="130" t="s">
        <v>641</v>
      </c>
      <c r="E562" s="130" t="s">
        <v>950</v>
      </c>
      <c r="F562" s="131">
        <v>8</v>
      </c>
    </row>
    <row r="563" spans="1:6" ht="12.75">
      <c r="A563" s="169">
        <f t="shared" si="8"/>
        <v>547</v>
      </c>
      <c r="B563" s="170" t="s">
        <v>951</v>
      </c>
      <c r="C563" s="130" t="s">
        <v>218</v>
      </c>
      <c r="D563" s="130" t="s">
        <v>641</v>
      </c>
      <c r="E563" s="130" t="s">
        <v>952</v>
      </c>
      <c r="F563" s="131">
        <v>8</v>
      </c>
    </row>
    <row r="564" spans="1:6" ht="12.75">
      <c r="A564" s="169">
        <f t="shared" si="8"/>
        <v>548</v>
      </c>
      <c r="B564" s="170" t="s">
        <v>219</v>
      </c>
      <c r="C564" s="130" t="s">
        <v>220</v>
      </c>
      <c r="D564" s="130"/>
      <c r="E564" s="130"/>
      <c r="F564" s="131">
        <v>27313.5</v>
      </c>
    </row>
    <row r="565" spans="1:6" ht="12.75">
      <c r="A565" s="169">
        <f t="shared" si="8"/>
        <v>549</v>
      </c>
      <c r="B565" s="170" t="s">
        <v>221</v>
      </c>
      <c r="C565" s="130" t="s">
        <v>222</v>
      </c>
      <c r="D565" s="130"/>
      <c r="E565" s="130"/>
      <c r="F565" s="131">
        <v>25763.5</v>
      </c>
    </row>
    <row r="566" spans="1:6" ht="33.75">
      <c r="A566" s="169">
        <f t="shared" si="8"/>
        <v>550</v>
      </c>
      <c r="B566" s="170" t="s">
        <v>1015</v>
      </c>
      <c r="C566" s="130" t="s">
        <v>222</v>
      </c>
      <c r="D566" s="130" t="s">
        <v>1016</v>
      </c>
      <c r="E566" s="130"/>
      <c r="F566" s="131">
        <v>113.3</v>
      </c>
    </row>
    <row r="567" spans="1:6" ht="22.5">
      <c r="A567" s="169">
        <f t="shared" si="8"/>
        <v>551</v>
      </c>
      <c r="B567" s="170" t="s">
        <v>1035</v>
      </c>
      <c r="C567" s="130" t="s">
        <v>222</v>
      </c>
      <c r="D567" s="130" t="s">
        <v>1036</v>
      </c>
      <c r="E567" s="130"/>
      <c r="F567" s="131">
        <v>113.3</v>
      </c>
    </row>
    <row r="568" spans="1:6" ht="90">
      <c r="A568" s="169">
        <f t="shared" si="8"/>
        <v>552</v>
      </c>
      <c r="B568" s="174" t="s">
        <v>559</v>
      </c>
      <c r="C568" s="130" t="s">
        <v>222</v>
      </c>
      <c r="D568" s="130" t="s">
        <v>560</v>
      </c>
      <c r="E568" s="130"/>
      <c r="F568" s="131">
        <v>113.3</v>
      </c>
    </row>
    <row r="569" spans="1:6" ht="22.5">
      <c r="A569" s="169">
        <f t="shared" si="8"/>
        <v>553</v>
      </c>
      <c r="B569" s="170" t="s">
        <v>915</v>
      </c>
      <c r="C569" s="130" t="s">
        <v>222</v>
      </c>
      <c r="D569" s="130" t="s">
        <v>560</v>
      </c>
      <c r="E569" s="130" t="s">
        <v>812</v>
      </c>
      <c r="F569" s="131">
        <v>113.3</v>
      </c>
    </row>
    <row r="570" spans="1:6" ht="12.75">
      <c r="A570" s="169">
        <f t="shared" si="8"/>
        <v>554</v>
      </c>
      <c r="B570" s="170" t="s">
        <v>813</v>
      </c>
      <c r="C570" s="130" t="s">
        <v>222</v>
      </c>
      <c r="D570" s="130" t="s">
        <v>560</v>
      </c>
      <c r="E570" s="130" t="s">
        <v>814</v>
      </c>
      <c r="F570" s="131">
        <v>113.3</v>
      </c>
    </row>
    <row r="571" spans="1:6" ht="12.75">
      <c r="A571" s="169">
        <f t="shared" si="8"/>
        <v>555</v>
      </c>
      <c r="B571" s="170" t="s">
        <v>37</v>
      </c>
      <c r="C571" s="130" t="s">
        <v>222</v>
      </c>
      <c r="D571" s="130" t="s">
        <v>38</v>
      </c>
      <c r="E571" s="130"/>
      <c r="F571" s="131">
        <v>24690.2</v>
      </c>
    </row>
    <row r="572" spans="1:6" ht="12.75">
      <c r="A572" s="169">
        <f t="shared" si="8"/>
        <v>556</v>
      </c>
      <c r="B572" s="170" t="s">
        <v>39</v>
      </c>
      <c r="C572" s="130" t="s">
        <v>222</v>
      </c>
      <c r="D572" s="130" t="s">
        <v>40</v>
      </c>
      <c r="E572" s="130"/>
      <c r="F572" s="131">
        <v>279.3</v>
      </c>
    </row>
    <row r="573" spans="1:6" ht="56.25">
      <c r="A573" s="169">
        <f t="shared" si="8"/>
        <v>557</v>
      </c>
      <c r="B573" s="170" t="s">
        <v>476</v>
      </c>
      <c r="C573" s="130" t="s">
        <v>222</v>
      </c>
      <c r="D573" s="130" t="s">
        <v>477</v>
      </c>
      <c r="E573" s="130"/>
      <c r="F573" s="131">
        <v>193.8</v>
      </c>
    </row>
    <row r="574" spans="1:6" ht="22.5">
      <c r="A574" s="169">
        <f t="shared" si="8"/>
        <v>558</v>
      </c>
      <c r="B574" s="170" t="s">
        <v>915</v>
      </c>
      <c r="C574" s="130" t="s">
        <v>222</v>
      </c>
      <c r="D574" s="130" t="s">
        <v>477</v>
      </c>
      <c r="E574" s="130" t="s">
        <v>812</v>
      </c>
      <c r="F574" s="131">
        <v>193.8</v>
      </c>
    </row>
    <row r="575" spans="1:6" ht="12.75">
      <c r="A575" s="169">
        <f t="shared" si="8"/>
        <v>559</v>
      </c>
      <c r="B575" s="170" t="s">
        <v>813</v>
      </c>
      <c r="C575" s="130" t="s">
        <v>222</v>
      </c>
      <c r="D575" s="130" t="s">
        <v>477</v>
      </c>
      <c r="E575" s="130" t="s">
        <v>814</v>
      </c>
      <c r="F575" s="131">
        <v>193.8</v>
      </c>
    </row>
    <row r="576" spans="1:6" ht="67.5">
      <c r="A576" s="169">
        <f t="shared" si="8"/>
        <v>560</v>
      </c>
      <c r="B576" s="170" t="s">
        <v>41</v>
      </c>
      <c r="C576" s="130" t="s">
        <v>222</v>
      </c>
      <c r="D576" s="130" t="s">
        <v>42</v>
      </c>
      <c r="E576" s="130"/>
      <c r="F576" s="131">
        <v>85.5</v>
      </c>
    </row>
    <row r="577" spans="1:6" ht="22.5">
      <c r="A577" s="169">
        <f t="shared" si="8"/>
        <v>561</v>
      </c>
      <c r="B577" s="170" t="s">
        <v>915</v>
      </c>
      <c r="C577" s="130" t="s">
        <v>222</v>
      </c>
      <c r="D577" s="130" t="s">
        <v>42</v>
      </c>
      <c r="E577" s="130" t="s">
        <v>812</v>
      </c>
      <c r="F577" s="131">
        <v>85.5</v>
      </c>
    </row>
    <row r="578" spans="1:6" ht="12.75">
      <c r="A578" s="169">
        <f t="shared" si="8"/>
        <v>562</v>
      </c>
      <c r="B578" s="170" t="s">
        <v>813</v>
      </c>
      <c r="C578" s="130" t="s">
        <v>222</v>
      </c>
      <c r="D578" s="130" t="s">
        <v>42</v>
      </c>
      <c r="E578" s="130" t="s">
        <v>814</v>
      </c>
      <c r="F578" s="131">
        <v>85.5</v>
      </c>
    </row>
    <row r="579" spans="1:6" ht="22.5">
      <c r="A579" s="169">
        <f t="shared" si="8"/>
        <v>563</v>
      </c>
      <c r="B579" s="170" t="s">
        <v>43</v>
      </c>
      <c r="C579" s="130" t="s">
        <v>222</v>
      </c>
      <c r="D579" s="130" t="s">
        <v>44</v>
      </c>
      <c r="E579" s="130"/>
      <c r="F579" s="131">
        <v>24410.9</v>
      </c>
    </row>
    <row r="580" spans="1:6" ht="78.75">
      <c r="A580" s="169">
        <f t="shared" si="8"/>
        <v>564</v>
      </c>
      <c r="B580" s="174" t="s">
        <v>45</v>
      </c>
      <c r="C580" s="130" t="s">
        <v>222</v>
      </c>
      <c r="D580" s="130" t="s">
        <v>46</v>
      </c>
      <c r="E580" s="130"/>
      <c r="F580" s="131">
        <v>500</v>
      </c>
    </row>
    <row r="581" spans="1:6" ht="22.5">
      <c r="A581" s="169">
        <f t="shared" si="8"/>
        <v>565</v>
      </c>
      <c r="B581" s="170" t="s">
        <v>915</v>
      </c>
      <c r="C581" s="130" t="s">
        <v>222</v>
      </c>
      <c r="D581" s="130" t="s">
        <v>46</v>
      </c>
      <c r="E581" s="130" t="s">
        <v>812</v>
      </c>
      <c r="F581" s="131">
        <v>500</v>
      </c>
    </row>
    <row r="582" spans="1:6" ht="12.75">
      <c r="A582" s="169">
        <f t="shared" si="8"/>
        <v>566</v>
      </c>
      <c r="B582" s="170" t="s">
        <v>813</v>
      </c>
      <c r="C582" s="130" t="s">
        <v>222</v>
      </c>
      <c r="D582" s="130" t="s">
        <v>46</v>
      </c>
      <c r="E582" s="130" t="s">
        <v>814</v>
      </c>
      <c r="F582" s="131">
        <v>500</v>
      </c>
    </row>
    <row r="583" spans="1:6" ht="56.25">
      <c r="A583" s="169">
        <f t="shared" si="8"/>
        <v>567</v>
      </c>
      <c r="B583" s="170" t="s">
        <v>584</v>
      </c>
      <c r="C583" s="130" t="s">
        <v>222</v>
      </c>
      <c r="D583" s="130" t="s">
        <v>585</v>
      </c>
      <c r="E583" s="130"/>
      <c r="F583" s="131">
        <v>100</v>
      </c>
    </row>
    <row r="584" spans="1:6" ht="22.5">
      <c r="A584" s="169">
        <f t="shared" si="8"/>
        <v>568</v>
      </c>
      <c r="B584" s="170" t="s">
        <v>915</v>
      </c>
      <c r="C584" s="130" t="s">
        <v>222</v>
      </c>
      <c r="D584" s="130" t="s">
        <v>585</v>
      </c>
      <c r="E584" s="130" t="s">
        <v>812</v>
      </c>
      <c r="F584" s="131">
        <v>100</v>
      </c>
    </row>
    <row r="585" spans="1:6" ht="12.75">
      <c r="A585" s="169">
        <f t="shared" si="8"/>
        <v>569</v>
      </c>
      <c r="B585" s="170" t="s">
        <v>813</v>
      </c>
      <c r="C585" s="130" t="s">
        <v>222</v>
      </c>
      <c r="D585" s="130" t="s">
        <v>585</v>
      </c>
      <c r="E585" s="130" t="s">
        <v>814</v>
      </c>
      <c r="F585" s="131">
        <v>100</v>
      </c>
    </row>
    <row r="586" spans="1:6" ht="56.25">
      <c r="A586" s="169">
        <f t="shared" si="8"/>
        <v>570</v>
      </c>
      <c r="B586" s="170" t="s">
        <v>47</v>
      </c>
      <c r="C586" s="130" t="s">
        <v>222</v>
      </c>
      <c r="D586" s="130" t="s">
        <v>48</v>
      </c>
      <c r="E586" s="130"/>
      <c r="F586" s="131">
        <v>7153.2</v>
      </c>
    </row>
    <row r="587" spans="1:6" ht="22.5">
      <c r="A587" s="169">
        <f t="shared" si="8"/>
        <v>571</v>
      </c>
      <c r="B587" s="170" t="s">
        <v>915</v>
      </c>
      <c r="C587" s="130" t="s">
        <v>222</v>
      </c>
      <c r="D587" s="130" t="s">
        <v>48</v>
      </c>
      <c r="E587" s="130" t="s">
        <v>812</v>
      </c>
      <c r="F587" s="131">
        <v>7153.2</v>
      </c>
    </row>
    <row r="588" spans="1:6" ht="12.75">
      <c r="A588" s="169">
        <f t="shared" si="8"/>
        <v>572</v>
      </c>
      <c r="B588" s="170" t="s">
        <v>813</v>
      </c>
      <c r="C588" s="130" t="s">
        <v>222</v>
      </c>
      <c r="D588" s="130" t="s">
        <v>48</v>
      </c>
      <c r="E588" s="130" t="s">
        <v>814</v>
      </c>
      <c r="F588" s="131">
        <v>7153.2</v>
      </c>
    </row>
    <row r="589" spans="1:6" ht="45">
      <c r="A589" s="169">
        <f t="shared" si="8"/>
        <v>573</v>
      </c>
      <c r="B589" s="175" t="s">
        <v>605</v>
      </c>
      <c r="C589" s="132" t="s">
        <v>222</v>
      </c>
      <c r="D589" s="132" t="s">
        <v>48</v>
      </c>
      <c r="E589" s="132" t="s">
        <v>606</v>
      </c>
      <c r="F589" s="133">
        <v>7153.2</v>
      </c>
    </row>
    <row r="590" spans="1:6" ht="56.25">
      <c r="A590" s="169">
        <f t="shared" si="8"/>
        <v>574</v>
      </c>
      <c r="B590" s="170" t="s">
        <v>77</v>
      </c>
      <c r="C590" s="130" t="s">
        <v>222</v>
      </c>
      <c r="D590" s="130" t="s">
        <v>78</v>
      </c>
      <c r="E590" s="130"/>
      <c r="F590" s="131">
        <v>14087.7</v>
      </c>
    </row>
    <row r="591" spans="1:6" ht="22.5">
      <c r="A591" s="169">
        <f t="shared" si="8"/>
        <v>575</v>
      </c>
      <c r="B591" s="170" t="s">
        <v>915</v>
      </c>
      <c r="C591" s="130" t="s">
        <v>222</v>
      </c>
      <c r="D591" s="130" t="s">
        <v>78</v>
      </c>
      <c r="E591" s="130" t="s">
        <v>812</v>
      </c>
      <c r="F591" s="131">
        <v>14087.7</v>
      </c>
    </row>
    <row r="592" spans="1:6" ht="12.75">
      <c r="A592" s="169">
        <f t="shared" si="8"/>
        <v>576</v>
      </c>
      <c r="B592" s="170" t="s">
        <v>813</v>
      </c>
      <c r="C592" s="130" t="s">
        <v>222</v>
      </c>
      <c r="D592" s="130" t="s">
        <v>78</v>
      </c>
      <c r="E592" s="130" t="s">
        <v>814</v>
      </c>
      <c r="F592" s="131">
        <v>14087.7</v>
      </c>
    </row>
    <row r="593" spans="1:6" ht="56.25">
      <c r="A593" s="169">
        <f t="shared" si="8"/>
        <v>577</v>
      </c>
      <c r="B593" s="170" t="s">
        <v>79</v>
      </c>
      <c r="C593" s="130" t="s">
        <v>222</v>
      </c>
      <c r="D593" s="130" t="s">
        <v>80</v>
      </c>
      <c r="E593" s="130"/>
      <c r="F593" s="131">
        <v>670</v>
      </c>
    </row>
    <row r="594" spans="1:6" ht="12.75">
      <c r="A594" s="169">
        <f t="shared" si="8"/>
        <v>578</v>
      </c>
      <c r="B594" s="170" t="s">
        <v>1021</v>
      </c>
      <c r="C594" s="130" t="s">
        <v>222</v>
      </c>
      <c r="D594" s="130" t="s">
        <v>80</v>
      </c>
      <c r="E594" s="130" t="s">
        <v>62</v>
      </c>
      <c r="F594" s="131">
        <v>630</v>
      </c>
    </row>
    <row r="595" spans="1:6" ht="12.75">
      <c r="A595" s="169">
        <f t="shared" si="8"/>
        <v>579</v>
      </c>
      <c r="B595" s="170" t="s">
        <v>340</v>
      </c>
      <c r="C595" s="130" t="s">
        <v>222</v>
      </c>
      <c r="D595" s="130" t="s">
        <v>80</v>
      </c>
      <c r="E595" s="130" t="s">
        <v>1022</v>
      </c>
      <c r="F595" s="131">
        <v>630</v>
      </c>
    </row>
    <row r="596" spans="1:6" ht="22.5">
      <c r="A596" s="169">
        <f t="shared" si="8"/>
        <v>580</v>
      </c>
      <c r="B596" s="170" t="s">
        <v>915</v>
      </c>
      <c r="C596" s="130" t="s">
        <v>222</v>
      </c>
      <c r="D596" s="130" t="s">
        <v>80</v>
      </c>
      <c r="E596" s="130" t="s">
        <v>812</v>
      </c>
      <c r="F596" s="131">
        <v>40</v>
      </c>
    </row>
    <row r="597" spans="1:6" ht="12.75">
      <c r="A597" s="169">
        <f t="shared" si="8"/>
        <v>581</v>
      </c>
      <c r="B597" s="170" t="s">
        <v>813</v>
      </c>
      <c r="C597" s="130" t="s">
        <v>222</v>
      </c>
      <c r="D597" s="130" t="s">
        <v>80</v>
      </c>
      <c r="E597" s="130" t="s">
        <v>814</v>
      </c>
      <c r="F597" s="131">
        <v>40</v>
      </c>
    </row>
    <row r="598" spans="1:6" ht="112.5">
      <c r="A598" s="169">
        <f t="shared" si="8"/>
        <v>582</v>
      </c>
      <c r="B598" s="174" t="s">
        <v>81</v>
      </c>
      <c r="C598" s="130" t="s">
        <v>222</v>
      </c>
      <c r="D598" s="130" t="s">
        <v>82</v>
      </c>
      <c r="E598" s="130"/>
      <c r="F598" s="131">
        <v>1900</v>
      </c>
    </row>
    <row r="599" spans="1:6" ht="12.75">
      <c r="A599" s="169">
        <f t="shared" si="8"/>
        <v>583</v>
      </c>
      <c r="B599" s="170" t="s">
        <v>1021</v>
      </c>
      <c r="C599" s="130" t="s">
        <v>222</v>
      </c>
      <c r="D599" s="130" t="s">
        <v>82</v>
      </c>
      <c r="E599" s="130" t="s">
        <v>62</v>
      </c>
      <c r="F599" s="131">
        <v>1660.3</v>
      </c>
    </row>
    <row r="600" spans="1:6" ht="12.75">
      <c r="A600" s="169">
        <f t="shared" si="8"/>
        <v>584</v>
      </c>
      <c r="B600" s="170" t="s">
        <v>340</v>
      </c>
      <c r="C600" s="130" t="s">
        <v>222</v>
      </c>
      <c r="D600" s="130" t="s">
        <v>82</v>
      </c>
      <c r="E600" s="130" t="s">
        <v>1022</v>
      </c>
      <c r="F600" s="131">
        <v>1660.3</v>
      </c>
    </row>
    <row r="601" spans="1:6" ht="22.5">
      <c r="A601" s="169">
        <f t="shared" si="8"/>
        <v>585</v>
      </c>
      <c r="B601" s="170" t="s">
        <v>915</v>
      </c>
      <c r="C601" s="130" t="s">
        <v>222</v>
      </c>
      <c r="D601" s="130" t="s">
        <v>82</v>
      </c>
      <c r="E601" s="130" t="s">
        <v>812</v>
      </c>
      <c r="F601" s="131">
        <v>239.7</v>
      </c>
    </row>
    <row r="602" spans="1:6" ht="12.75">
      <c r="A602" s="169">
        <f t="shared" si="8"/>
        <v>586</v>
      </c>
      <c r="B602" s="170" t="s">
        <v>813</v>
      </c>
      <c r="C602" s="130" t="s">
        <v>222</v>
      </c>
      <c r="D602" s="130" t="s">
        <v>82</v>
      </c>
      <c r="E602" s="130" t="s">
        <v>814</v>
      </c>
      <c r="F602" s="131">
        <v>239.7</v>
      </c>
    </row>
    <row r="603" spans="1:6" ht="22.5">
      <c r="A603" s="169">
        <f t="shared" si="8"/>
        <v>587</v>
      </c>
      <c r="B603" s="170" t="s">
        <v>939</v>
      </c>
      <c r="C603" s="130" t="s">
        <v>222</v>
      </c>
      <c r="D603" s="130" t="s">
        <v>940</v>
      </c>
      <c r="E603" s="130"/>
      <c r="F603" s="131">
        <v>960</v>
      </c>
    </row>
    <row r="604" spans="1:6" ht="22.5">
      <c r="A604" s="169">
        <f aca="true" t="shared" si="9" ref="A604:A667">A603+1</f>
        <v>588</v>
      </c>
      <c r="B604" s="170" t="s">
        <v>654</v>
      </c>
      <c r="C604" s="130" t="s">
        <v>222</v>
      </c>
      <c r="D604" s="130" t="s">
        <v>655</v>
      </c>
      <c r="E604" s="130"/>
      <c r="F604" s="131">
        <v>960</v>
      </c>
    </row>
    <row r="605" spans="1:6" ht="90">
      <c r="A605" s="169">
        <f t="shared" si="9"/>
        <v>589</v>
      </c>
      <c r="B605" s="174" t="s">
        <v>514</v>
      </c>
      <c r="C605" s="130" t="s">
        <v>222</v>
      </c>
      <c r="D605" s="130" t="s">
        <v>515</v>
      </c>
      <c r="E605" s="130"/>
      <c r="F605" s="131">
        <v>960</v>
      </c>
    </row>
    <row r="606" spans="1:6" ht="12.75">
      <c r="A606" s="169">
        <f t="shared" si="9"/>
        <v>590</v>
      </c>
      <c r="B606" s="170" t="s">
        <v>1021</v>
      </c>
      <c r="C606" s="130" t="s">
        <v>222</v>
      </c>
      <c r="D606" s="130" t="s">
        <v>515</v>
      </c>
      <c r="E606" s="130" t="s">
        <v>62</v>
      </c>
      <c r="F606" s="131">
        <v>960</v>
      </c>
    </row>
    <row r="607" spans="1:6" ht="12.75">
      <c r="A607" s="169">
        <f t="shared" si="9"/>
        <v>591</v>
      </c>
      <c r="B607" s="170" t="s">
        <v>340</v>
      </c>
      <c r="C607" s="130" t="s">
        <v>222</v>
      </c>
      <c r="D607" s="130" t="s">
        <v>515</v>
      </c>
      <c r="E607" s="130" t="s">
        <v>1022</v>
      </c>
      <c r="F607" s="131">
        <v>960</v>
      </c>
    </row>
    <row r="608" spans="1:6" ht="12.75">
      <c r="A608" s="169">
        <f t="shared" si="9"/>
        <v>592</v>
      </c>
      <c r="B608" s="170" t="s">
        <v>223</v>
      </c>
      <c r="C608" s="130" t="s">
        <v>224</v>
      </c>
      <c r="D608" s="130"/>
      <c r="E608" s="130"/>
      <c r="F608" s="131">
        <v>1550</v>
      </c>
    </row>
    <row r="609" spans="1:6" ht="12.75">
      <c r="A609" s="169">
        <f t="shared" si="9"/>
        <v>593</v>
      </c>
      <c r="B609" s="170" t="s">
        <v>37</v>
      </c>
      <c r="C609" s="130" t="s">
        <v>224</v>
      </c>
      <c r="D609" s="130" t="s">
        <v>38</v>
      </c>
      <c r="E609" s="130"/>
      <c r="F609" s="131">
        <v>1550</v>
      </c>
    </row>
    <row r="610" spans="1:6" ht="22.5">
      <c r="A610" s="169">
        <f t="shared" si="9"/>
        <v>594</v>
      </c>
      <c r="B610" s="170" t="s">
        <v>83</v>
      </c>
      <c r="C610" s="130" t="s">
        <v>224</v>
      </c>
      <c r="D610" s="130" t="s">
        <v>84</v>
      </c>
      <c r="E610" s="130"/>
      <c r="F610" s="131">
        <v>1550</v>
      </c>
    </row>
    <row r="611" spans="1:6" ht="45">
      <c r="A611" s="169">
        <f t="shared" si="9"/>
        <v>595</v>
      </c>
      <c r="B611" s="170" t="s">
        <v>85</v>
      </c>
      <c r="C611" s="130" t="s">
        <v>224</v>
      </c>
      <c r="D611" s="130" t="s">
        <v>86</v>
      </c>
      <c r="E611" s="130"/>
      <c r="F611" s="131">
        <v>1550</v>
      </c>
    </row>
    <row r="612" spans="1:6" ht="22.5">
      <c r="A612" s="169">
        <f t="shared" si="9"/>
        <v>596</v>
      </c>
      <c r="B612" s="170" t="s">
        <v>919</v>
      </c>
      <c r="C612" s="130" t="s">
        <v>224</v>
      </c>
      <c r="D612" s="130" t="s">
        <v>86</v>
      </c>
      <c r="E612" s="130" t="s">
        <v>920</v>
      </c>
      <c r="F612" s="131">
        <v>1550</v>
      </c>
    </row>
    <row r="613" spans="1:6" ht="22.5">
      <c r="A613" s="169">
        <f t="shared" si="9"/>
        <v>597</v>
      </c>
      <c r="B613" s="170" t="s">
        <v>438</v>
      </c>
      <c r="C613" s="130" t="s">
        <v>224</v>
      </c>
      <c r="D613" s="130" t="s">
        <v>86</v>
      </c>
      <c r="E613" s="130" t="s">
        <v>921</v>
      </c>
      <c r="F613" s="131">
        <v>1550</v>
      </c>
    </row>
    <row r="614" spans="1:6" ht="12.75">
      <c r="A614" s="169">
        <f t="shared" si="9"/>
        <v>598</v>
      </c>
      <c r="B614" s="170" t="s">
        <v>87</v>
      </c>
      <c r="C614" s="130" t="s">
        <v>233</v>
      </c>
      <c r="D614" s="130"/>
      <c r="E614" s="130"/>
      <c r="F614" s="131">
        <f>123944-100-13.4-517.8-245.7+70-1.6</f>
        <v>123135.5</v>
      </c>
    </row>
    <row r="615" spans="1:6" ht="12.75">
      <c r="A615" s="169">
        <f t="shared" si="9"/>
        <v>599</v>
      </c>
      <c r="B615" s="170" t="s">
        <v>234</v>
      </c>
      <c r="C615" s="130" t="s">
        <v>235</v>
      </c>
      <c r="D615" s="130"/>
      <c r="E615" s="130"/>
      <c r="F615" s="131">
        <v>763.9</v>
      </c>
    </row>
    <row r="616" spans="1:6" ht="22.5">
      <c r="A616" s="169">
        <f t="shared" si="9"/>
        <v>600</v>
      </c>
      <c r="B616" s="170" t="s">
        <v>680</v>
      </c>
      <c r="C616" s="130" t="s">
        <v>235</v>
      </c>
      <c r="D616" s="130" t="s">
        <v>681</v>
      </c>
      <c r="E616" s="130"/>
      <c r="F616" s="131">
        <v>763.9</v>
      </c>
    </row>
    <row r="617" spans="1:6" ht="33.75">
      <c r="A617" s="169">
        <f t="shared" si="9"/>
        <v>601</v>
      </c>
      <c r="B617" s="170" t="s">
        <v>682</v>
      </c>
      <c r="C617" s="130" t="s">
        <v>235</v>
      </c>
      <c r="D617" s="130" t="s">
        <v>683</v>
      </c>
      <c r="E617" s="130"/>
      <c r="F617" s="131">
        <v>763.9</v>
      </c>
    </row>
    <row r="618" spans="1:6" ht="67.5">
      <c r="A618" s="169">
        <f t="shared" si="9"/>
        <v>602</v>
      </c>
      <c r="B618" s="170" t="s">
        <v>684</v>
      </c>
      <c r="C618" s="130" t="s">
        <v>235</v>
      </c>
      <c r="D618" s="130" t="s">
        <v>685</v>
      </c>
      <c r="E618" s="130"/>
      <c r="F618" s="131">
        <v>763.9</v>
      </c>
    </row>
    <row r="619" spans="1:6" ht="12.75">
      <c r="A619" s="169">
        <f t="shared" si="9"/>
        <v>603</v>
      </c>
      <c r="B619" s="170" t="s">
        <v>33</v>
      </c>
      <c r="C619" s="130" t="s">
        <v>235</v>
      </c>
      <c r="D619" s="130" t="s">
        <v>685</v>
      </c>
      <c r="E619" s="130" t="s">
        <v>34</v>
      </c>
      <c r="F619" s="131">
        <v>763.9</v>
      </c>
    </row>
    <row r="620" spans="1:6" ht="22.5">
      <c r="A620" s="169">
        <f t="shared" si="9"/>
        <v>604</v>
      </c>
      <c r="B620" s="170" t="s">
        <v>686</v>
      </c>
      <c r="C620" s="130" t="s">
        <v>235</v>
      </c>
      <c r="D620" s="130" t="s">
        <v>685</v>
      </c>
      <c r="E620" s="130" t="s">
        <v>687</v>
      </c>
      <c r="F620" s="131">
        <v>763.9</v>
      </c>
    </row>
    <row r="621" spans="1:6" ht="12.75">
      <c r="A621" s="169">
        <f t="shared" si="9"/>
        <v>605</v>
      </c>
      <c r="B621" s="170" t="s">
        <v>236</v>
      </c>
      <c r="C621" s="130" t="s">
        <v>237</v>
      </c>
      <c r="D621" s="130"/>
      <c r="E621" s="130"/>
      <c r="F621" s="131">
        <v>5374.4</v>
      </c>
    </row>
    <row r="622" spans="1:6" ht="22.5">
      <c r="A622" s="169">
        <f t="shared" si="9"/>
        <v>606</v>
      </c>
      <c r="B622" s="170" t="s">
        <v>680</v>
      </c>
      <c r="C622" s="130" t="s">
        <v>237</v>
      </c>
      <c r="D622" s="130" t="s">
        <v>681</v>
      </c>
      <c r="E622" s="130"/>
      <c r="F622" s="131">
        <v>5374.4</v>
      </c>
    </row>
    <row r="623" spans="1:6" ht="22.5">
      <c r="A623" s="169">
        <f t="shared" si="9"/>
        <v>607</v>
      </c>
      <c r="B623" s="170" t="s">
        <v>688</v>
      </c>
      <c r="C623" s="130" t="s">
        <v>237</v>
      </c>
      <c r="D623" s="130" t="s">
        <v>689</v>
      </c>
      <c r="E623" s="130"/>
      <c r="F623" s="131">
        <v>5374.4</v>
      </c>
    </row>
    <row r="624" spans="1:6" ht="90">
      <c r="A624" s="169">
        <f t="shared" si="9"/>
        <v>608</v>
      </c>
      <c r="B624" s="174" t="s">
        <v>690</v>
      </c>
      <c r="C624" s="130" t="s">
        <v>237</v>
      </c>
      <c r="D624" s="130" t="s">
        <v>691</v>
      </c>
      <c r="E624" s="130"/>
      <c r="F624" s="131">
        <v>5374.4</v>
      </c>
    </row>
    <row r="625" spans="1:6" ht="22.5">
      <c r="A625" s="169">
        <f t="shared" si="9"/>
        <v>609</v>
      </c>
      <c r="B625" s="170" t="s">
        <v>915</v>
      </c>
      <c r="C625" s="130" t="s">
        <v>237</v>
      </c>
      <c r="D625" s="130" t="s">
        <v>691</v>
      </c>
      <c r="E625" s="130" t="s">
        <v>812</v>
      </c>
      <c r="F625" s="131">
        <v>5374.4</v>
      </c>
    </row>
    <row r="626" spans="1:6" ht="12.75">
      <c r="A626" s="169">
        <f t="shared" si="9"/>
        <v>610</v>
      </c>
      <c r="B626" s="170" t="s">
        <v>813</v>
      </c>
      <c r="C626" s="130" t="s">
        <v>237</v>
      </c>
      <c r="D626" s="130" t="s">
        <v>691</v>
      </c>
      <c r="E626" s="130" t="s">
        <v>814</v>
      </c>
      <c r="F626" s="131">
        <v>5374.4</v>
      </c>
    </row>
    <row r="627" spans="1:6" ht="12.75">
      <c r="A627" s="169">
        <f t="shared" si="9"/>
        <v>611</v>
      </c>
      <c r="B627" s="170" t="s">
        <v>238</v>
      </c>
      <c r="C627" s="130" t="s">
        <v>239</v>
      </c>
      <c r="D627" s="130"/>
      <c r="E627" s="130"/>
      <c r="F627" s="131">
        <f>107257-100-13.4-517.8-245.7</f>
        <v>106380.1</v>
      </c>
    </row>
    <row r="628" spans="1:6" ht="12.75">
      <c r="A628" s="169">
        <f t="shared" si="9"/>
        <v>612</v>
      </c>
      <c r="B628" s="170" t="s">
        <v>118</v>
      </c>
      <c r="C628" s="130" t="s">
        <v>239</v>
      </c>
      <c r="D628" s="130" t="s">
        <v>119</v>
      </c>
      <c r="E628" s="130"/>
      <c r="F628" s="131">
        <v>19913.4</v>
      </c>
    </row>
    <row r="629" spans="1:6" ht="22.5">
      <c r="A629" s="169">
        <f t="shared" si="9"/>
        <v>613</v>
      </c>
      <c r="B629" s="170" t="s">
        <v>120</v>
      </c>
      <c r="C629" s="130" t="s">
        <v>239</v>
      </c>
      <c r="D629" s="130" t="s">
        <v>121</v>
      </c>
      <c r="E629" s="130"/>
      <c r="F629" s="131">
        <v>19913.4</v>
      </c>
    </row>
    <row r="630" spans="1:6" ht="123.75">
      <c r="A630" s="169">
        <f t="shared" si="9"/>
        <v>614</v>
      </c>
      <c r="B630" s="174" t="s">
        <v>642</v>
      </c>
      <c r="C630" s="130" t="s">
        <v>239</v>
      </c>
      <c r="D630" s="130" t="s">
        <v>643</v>
      </c>
      <c r="E630" s="130"/>
      <c r="F630" s="131">
        <v>64.2</v>
      </c>
    </row>
    <row r="631" spans="1:6" ht="22.5">
      <c r="A631" s="169">
        <f t="shared" si="9"/>
        <v>615</v>
      </c>
      <c r="B631" s="170" t="s">
        <v>919</v>
      </c>
      <c r="C631" s="130" t="s">
        <v>239</v>
      </c>
      <c r="D631" s="130" t="s">
        <v>643</v>
      </c>
      <c r="E631" s="130" t="s">
        <v>920</v>
      </c>
      <c r="F631" s="131">
        <v>19.5</v>
      </c>
    </row>
    <row r="632" spans="1:6" ht="22.5">
      <c r="A632" s="169">
        <f t="shared" si="9"/>
        <v>616</v>
      </c>
      <c r="B632" s="170" t="s">
        <v>438</v>
      </c>
      <c r="C632" s="130" t="s">
        <v>239</v>
      </c>
      <c r="D632" s="130" t="s">
        <v>643</v>
      </c>
      <c r="E632" s="130" t="s">
        <v>921</v>
      </c>
      <c r="F632" s="131">
        <v>19.5</v>
      </c>
    </row>
    <row r="633" spans="1:6" ht="22.5">
      <c r="A633" s="169">
        <f t="shared" si="9"/>
        <v>617</v>
      </c>
      <c r="B633" s="170" t="s">
        <v>915</v>
      </c>
      <c r="C633" s="130" t="s">
        <v>239</v>
      </c>
      <c r="D633" s="130" t="s">
        <v>643</v>
      </c>
      <c r="E633" s="130" t="s">
        <v>812</v>
      </c>
      <c r="F633" s="131">
        <v>44.7</v>
      </c>
    </row>
    <row r="634" spans="1:6" ht="12.75">
      <c r="A634" s="169">
        <f t="shared" si="9"/>
        <v>618</v>
      </c>
      <c r="B634" s="170" t="s">
        <v>813</v>
      </c>
      <c r="C634" s="130" t="s">
        <v>239</v>
      </c>
      <c r="D634" s="130" t="s">
        <v>643</v>
      </c>
      <c r="E634" s="130" t="s">
        <v>814</v>
      </c>
      <c r="F634" s="131">
        <v>44.7</v>
      </c>
    </row>
    <row r="635" spans="1:6" ht="78.75">
      <c r="A635" s="169">
        <f t="shared" si="9"/>
        <v>619</v>
      </c>
      <c r="B635" s="174" t="s">
        <v>644</v>
      </c>
      <c r="C635" s="130" t="s">
        <v>239</v>
      </c>
      <c r="D635" s="130" t="s">
        <v>645</v>
      </c>
      <c r="E635" s="130"/>
      <c r="F635" s="131">
        <v>19849.2</v>
      </c>
    </row>
    <row r="636" spans="1:6" ht="22.5">
      <c r="A636" s="169">
        <f t="shared" si="9"/>
        <v>620</v>
      </c>
      <c r="B636" s="170" t="s">
        <v>919</v>
      </c>
      <c r="C636" s="130" t="s">
        <v>239</v>
      </c>
      <c r="D636" s="130" t="s">
        <v>645</v>
      </c>
      <c r="E636" s="130" t="s">
        <v>920</v>
      </c>
      <c r="F636" s="131">
        <v>938.7</v>
      </c>
    </row>
    <row r="637" spans="1:6" ht="22.5">
      <c r="A637" s="169">
        <f t="shared" si="9"/>
        <v>621</v>
      </c>
      <c r="B637" s="170" t="s">
        <v>438</v>
      </c>
      <c r="C637" s="130" t="s">
        <v>239</v>
      </c>
      <c r="D637" s="130" t="s">
        <v>645</v>
      </c>
      <c r="E637" s="130" t="s">
        <v>921</v>
      </c>
      <c r="F637" s="131">
        <v>938.7</v>
      </c>
    </row>
    <row r="638" spans="1:6" ht="22.5">
      <c r="A638" s="169">
        <f t="shared" si="9"/>
        <v>622</v>
      </c>
      <c r="B638" s="170" t="s">
        <v>915</v>
      </c>
      <c r="C638" s="130" t="s">
        <v>239</v>
      </c>
      <c r="D638" s="130" t="s">
        <v>645</v>
      </c>
      <c r="E638" s="130" t="s">
        <v>812</v>
      </c>
      <c r="F638" s="131">
        <v>18910.5</v>
      </c>
    </row>
    <row r="639" spans="1:6" ht="12.75">
      <c r="A639" s="169">
        <f t="shared" si="9"/>
        <v>623</v>
      </c>
      <c r="B639" s="170" t="s">
        <v>813</v>
      </c>
      <c r="C639" s="130" t="s">
        <v>239</v>
      </c>
      <c r="D639" s="130" t="s">
        <v>645</v>
      </c>
      <c r="E639" s="130" t="s">
        <v>814</v>
      </c>
      <c r="F639" s="131">
        <v>18910.5</v>
      </c>
    </row>
    <row r="640" spans="1:6" ht="22.5">
      <c r="A640" s="169">
        <f t="shared" si="9"/>
        <v>624</v>
      </c>
      <c r="B640" s="170" t="s">
        <v>680</v>
      </c>
      <c r="C640" s="130" t="s">
        <v>239</v>
      </c>
      <c r="D640" s="130" t="s">
        <v>681</v>
      </c>
      <c r="E640" s="130"/>
      <c r="F640" s="131">
        <f>84151.5-100-13.4-517.8-1.6</f>
        <v>83518.7</v>
      </c>
    </row>
    <row r="641" spans="1:6" ht="33.75">
      <c r="A641" s="169">
        <f t="shared" si="9"/>
        <v>625</v>
      </c>
      <c r="B641" s="170" t="s">
        <v>682</v>
      </c>
      <c r="C641" s="130" t="s">
        <v>239</v>
      </c>
      <c r="D641" s="130" t="s">
        <v>683</v>
      </c>
      <c r="E641" s="130"/>
      <c r="F641" s="131">
        <f>11598.1-100</f>
        <v>11498.1</v>
      </c>
    </row>
    <row r="642" spans="1:6" ht="135">
      <c r="A642" s="169">
        <f t="shared" si="9"/>
        <v>626</v>
      </c>
      <c r="B642" s="174" t="s">
        <v>692</v>
      </c>
      <c r="C642" s="130" t="s">
        <v>239</v>
      </c>
      <c r="D642" s="130" t="s">
        <v>693</v>
      </c>
      <c r="E642" s="130"/>
      <c r="F642" s="131">
        <v>848.5</v>
      </c>
    </row>
    <row r="643" spans="1:6" ht="22.5">
      <c r="A643" s="169">
        <f t="shared" si="9"/>
        <v>627</v>
      </c>
      <c r="B643" s="170" t="s">
        <v>919</v>
      </c>
      <c r="C643" s="130" t="s">
        <v>239</v>
      </c>
      <c r="D643" s="130" t="s">
        <v>693</v>
      </c>
      <c r="E643" s="130" t="s">
        <v>920</v>
      </c>
      <c r="F643" s="131">
        <v>14.5</v>
      </c>
    </row>
    <row r="644" spans="1:6" ht="22.5">
      <c r="A644" s="169">
        <f t="shared" si="9"/>
        <v>628</v>
      </c>
      <c r="B644" s="170" t="s">
        <v>438</v>
      </c>
      <c r="C644" s="130" t="s">
        <v>239</v>
      </c>
      <c r="D644" s="130" t="s">
        <v>693</v>
      </c>
      <c r="E644" s="130" t="s">
        <v>921</v>
      </c>
      <c r="F644" s="131">
        <v>14.5</v>
      </c>
    </row>
    <row r="645" spans="1:6" ht="12.75">
      <c r="A645" s="169">
        <f t="shared" si="9"/>
        <v>629</v>
      </c>
      <c r="B645" s="170" t="s">
        <v>33</v>
      </c>
      <c r="C645" s="130" t="s">
        <v>239</v>
      </c>
      <c r="D645" s="130" t="s">
        <v>693</v>
      </c>
      <c r="E645" s="130" t="s">
        <v>34</v>
      </c>
      <c r="F645" s="131">
        <v>834</v>
      </c>
    </row>
    <row r="646" spans="1:6" ht="22.5">
      <c r="A646" s="169">
        <f t="shared" si="9"/>
        <v>630</v>
      </c>
      <c r="B646" s="170" t="s">
        <v>35</v>
      </c>
      <c r="C646" s="130" t="s">
        <v>239</v>
      </c>
      <c r="D646" s="130" t="s">
        <v>693</v>
      </c>
      <c r="E646" s="130" t="s">
        <v>36</v>
      </c>
      <c r="F646" s="131">
        <v>834</v>
      </c>
    </row>
    <row r="647" spans="1:6" ht="101.25">
      <c r="A647" s="169">
        <f t="shared" si="9"/>
        <v>631</v>
      </c>
      <c r="B647" s="174" t="s">
        <v>694</v>
      </c>
      <c r="C647" s="130" t="s">
        <v>239</v>
      </c>
      <c r="D647" s="130" t="s">
        <v>695</v>
      </c>
      <c r="E647" s="130"/>
      <c r="F647" s="131">
        <v>3920.1</v>
      </c>
    </row>
    <row r="648" spans="1:6" ht="22.5">
      <c r="A648" s="169">
        <f t="shared" si="9"/>
        <v>632</v>
      </c>
      <c r="B648" s="170" t="s">
        <v>919</v>
      </c>
      <c r="C648" s="130" t="s">
        <v>239</v>
      </c>
      <c r="D648" s="130" t="s">
        <v>695</v>
      </c>
      <c r="E648" s="130" t="s">
        <v>920</v>
      </c>
      <c r="F648" s="131">
        <v>70.2</v>
      </c>
    </row>
    <row r="649" spans="1:6" ht="22.5">
      <c r="A649" s="169">
        <f t="shared" si="9"/>
        <v>633</v>
      </c>
      <c r="B649" s="170" t="s">
        <v>438</v>
      </c>
      <c r="C649" s="130" t="s">
        <v>239</v>
      </c>
      <c r="D649" s="130" t="s">
        <v>695</v>
      </c>
      <c r="E649" s="130" t="s">
        <v>921</v>
      </c>
      <c r="F649" s="131">
        <v>70.2</v>
      </c>
    </row>
    <row r="650" spans="1:6" ht="12.75">
      <c r="A650" s="169">
        <f t="shared" si="9"/>
        <v>634</v>
      </c>
      <c r="B650" s="170" t="s">
        <v>33</v>
      </c>
      <c r="C650" s="130" t="s">
        <v>239</v>
      </c>
      <c r="D650" s="130" t="s">
        <v>695</v>
      </c>
      <c r="E650" s="130" t="s">
        <v>34</v>
      </c>
      <c r="F650" s="131">
        <v>3849.9</v>
      </c>
    </row>
    <row r="651" spans="1:6" ht="22.5">
      <c r="A651" s="169">
        <f t="shared" si="9"/>
        <v>635</v>
      </c>
      <c r="B651" s="170" t="s">
        <v>35</v>
      </c>
      <c r="C651" s="130" t="s">
        <v>239</v>
      </c>
      <c r="D651" s="130" t="s">
        <v>695</v>
      </c>
      <c r="E651" s="130" t="s">
        <v>36</v>
      </c>
      <c r="F651" s="131">
        <v>3849.9</v>
      </c>
    </row>
    <row r="652" spans="1:6" ht="135">
      <c r="A652" s="169">
        <f t="shared" si="9"/>
        <v>636</v>
      </c>
      <c r="B652" s="174" t="s">
        <v>696</v>
      </c>
      <c r="C652" s="130" t="s">
        <v>239</v>
      </c>
      <c r="D652" s="130" t="s">
        <v>697</v>
      </c>
      <c r="E652" s="130"/>
      <c r="F652" s="131">
        <v>5431.3</v>
      </c>
    </row>
    <row r="653" spans="1:6" ht="22.5">
      <c r="A653" s="169">
        <f t="shared" si="9"/>
        <v>637</v>
      </c>
      <c r="B653" s="170" t="s">
        <v>919</v>
      </c>
      <c r="C653" s="130" t="s">
        <v>239</v>
      </c>
      <c r="D653" s="130" t="s">
        <v>697</v>
      </c>
      <c r="E653" s="130" t="s">
        <v>920</v>
      </c>
      <c r="F653" s="131">
        <v>92.5</v>
      </c>
    </row>
    <row r="654" spans="1:6" ht="22.5">
      <c r="A654" s="169">
        <f t="shared" si="9"/>
        <v>638</v>
      </c>
      <c r="B654" s="170" t="s">
        <v>438</v>
      </c>
      <c r="C654" s="130" t="s">
        <v>239</v>
      </c>
      <c r="D654" s="130" t="s">
        <v>697</v>
      </c>
      <c r="E654" s="130" t="s">
        <v>921</v>
      </c>
      <c r="F654" s="131">
        <v>92.5</v>
      </c>
    </row>
    <row r="655" spans="1:6" ht="12.75">
      <c r="A655" s="169">
        <f t="shared" si="9"/>
        <v>639</v>
      </c>
      <c r="B655" s="170" t="s">
        <v>33</v>
      </c>
      <c r="C655" s="130" t="s">
        <v>239</v>
      </c>
      <c r="D655" s="130" t="s">
        <v>697</v>
      </c>
      <c r="E655" s="130" t="s">
        <v>34</v>
      </c>
      <c r="F655" s="131">
        <v>5338.8</v>
      </c>
    </row>
    <row r="656" spans="1:6" ht="22.5">
      <c r="A656" s="169">
        <f t="shared" si="9"/>
        <v>640</v>
      </c>
      <c r="B656" s="170" t="s">
        <v>35</v>
      </c>
      <c r="C656" s="130" t="s">
        <v>239</v>
      </c>
      <c r="D656" s="130" t="s">
        <v>697</v>
      </c>
      <c r="E656" s="130" t="s">
        <v>36</v>
      </c>
      <c r="F656" s="131">
        <v>5338.8</v>
      </c>
    </row>
    <row r="657" spans="1:6" ht="112.5">
      <c r="A657" s="169">
        <f t="shared" si="9"/>
        <v>641</v>
      </c>
      <c r="B657" s="174" t="s">
        <v>698</v>
      </c>
      <c r="C657" s="130" t="s">
        <v>239</v>
      </c>
      <c r="D657" s="130" t="s">
        <v>699</v>
      </c>
      <c r="E657" s="130"/>
      <c r="F657" s="131">
        <f>431.7-100</f>
        <v>331.7</v>
      </c>
    </row>
    <row r="658" spans="1:6" ht="22.5">
      <c r="A658" s="169">
        <f t="shared" si="9"/>
        <v>642</v>
      </c>
      <c r="B658" s="170" t="s">
        <v>919</v>
      </c>
      <c r="C658" s="130" t="s">
        <v>239</v>
      </c>
      <c r="D658" s="130" t="s">
        <v>699</v>
      </c>
      <c r="E658" s="130" t="s">
        <v>920</v>
      </c>
      <c r="F658" s="131">
        <v>7.7</v>
      </c>
    </row>
    <row r="659" spans="1:6" ht="22.5">
      <c r="A659" s="169">
        <f t="shared" si="9"/>
        <v>643</v>
      </c>
      <c r="B659" s="170" t="s">
        <v>438</v>
      </c>
      <c r="C659" s="130" t="s">
        <v>239</v>
      </c>
      <c r="D659" s="130" t="s">
        <v>699</v>
      </c>
      <c r="E659" s="130" t="s">
        <v>921</v>
      </c>
      <c r="F659" s="131">
        <v>7.7</v>
      </c>
    </row>
    <row r="660" spans="1:6" ht="12.75">
      <c r="A660" s="169">
        <f t="shared" si="9"/>
        <v>644</v>
      </c>
      <c r="B660" s="170" t="s">
        <v>33</v>
      </c>
      <c r="C660" s="130" t="s">
        <v>239</v>
      </c>
      <c r="D660" s="130" t="s">
        <v>699</v>
      </c>
      <c r="E660" s="130" t="s">
        <v>34</v>
      </c>
      <c r="F660" s="131">
        <f>F661</f>
        <v>324</v>
      </c>
    </row>
    <row r="661" spans="1:6" ht="22.5">
      <c r="A661" s="169">
        <f t="shared" si="9"/>
        <v>645</v>
      </c>
      <c r="B661" s="170" t="s">
        <v>35</v>
      </c>
      <c r="C661" s="130" t="s">
        <v>239</v>
      </c>
      <c r="D661" s="130" t="s">
        <v>699</v>
      </c>
      <c r="E661" s="130" t="s">
        <v>36</v>
      </c>
      <c r="F661" s="131">
        <f>424-100</f>
        <v>324</v>
      </c>
    </row>
    <row r="662" spans="1:6" ht="135">
      <c r="A662" s="169">
        <f t="shared" si="9"/>
        <v>646</v>
      </c>
      <c r="B662" s="174" t="s">
        <v>700</v>
      </c>
      <c r="C662" s="130" t="s">
        <v>239</v>
      </c>
      <c r="D662" s="130" t="s">
        <v>701</v>
      </c>
      <c r="E662" s="130"/>
      <c r="F662" s="131">
        <v>3.4</v>
      </c>
    </row>
    <row r="663" spans="1:6" ht="12.75">
      <c r="A663" s="169">
        <f t="shared" si="9"/>
        <v>647</v>
      </c>
      <c r="B663" s="170" t="s">
        <v>33</v>
      </c>
      <c r="C663" s="130" t="s">
        <v>239</v>
      </c>
      <c r="D663" s="130" t="s">
        <v>701</v>
      </c>
      <c r="E663" s="130" t="s">
        <v>34</v>
      </c>
      <c r="F663" s="131">
        <v>3.4</v>
      </c>
    </row>
    <row r="664" spans="1:6" ht="22.5">
      <c r="A664" s="169">
        <f t="shared" si="9"/>
        <v>648</v>
      </c>
      <c r="B664" s="170" t="s">
        <v>35</v>
      </c>
      <c r="C664" s="130" t="s">
        <v>239</v>
      </c>
      <c r="D664" s="130" t="s">
        <v>701</v>
      </c>
      <c r="E664" s="130" t="s">
        <v>36</v>
      </c>
      <c r="F664" s="131">
        <v>3.4</v>
      </c>
    </row>
    <row r="665" spans="1:6" ht="135">
      <c r="A665" s="169">
        <f t="shared" si="9"/>
        <v>649</v>
      </c>
      <c r="B665" s="174" t="s">
        <v>887</v>
      </c>
      <c r="C665" s="130" t="s">
        <v>239</v>
      </c>
      <c r="D665" s="130" t="s">
        <v>888</v>
      </c>
      <c r="E665" s="130"/>
      <c r="F665" s="131">
        <v>20.3</v>
      </c>
    </row>
    <row r="666" spans="1:6" ht="12.75">
      <c r="A666" s="169">
        <f t="shared" si="9"/>
        <v>650</v>
      </c>
      <c r="B666" s="170" t="s">
        <v>33</v>
      </c>
      <c r="C666" s="130" t="s">
        <v>239</v>
      </c>
      <c r="D666" s="130" t="s">
        <v>888</v>
      </c>
      <c r="E666" s="130" t="s">
        <v>34</v>
      </c>
      <c r="F666" s="131">
        <v>20.3</v>
      </c>
    </row>
    <row r="667" spans="1:6" ht="22.5">
      <c r="A667" s="169">
        <f t="shared" si="9"/>
        <v>651</v>
      </c>
      <c r="B667" s="170" t="s">
        <v>35</v>
      </c>
      <c r="C667" s="130" t="s">
        <v>239</v>
      </c>
      <c r="D667" s="130" t="s">
        <v>888</v>
      </c>
      <c r="E667" s="130" t="s">
        <v>36</v>
      </c>
      <c r="F667" s="131">
        <v>20.3</v>
      </c>
    </row>
    <row r="668" spans="1:6" ht="123.75">
      <c r="A668" s="169">
        <f aca="true" t="shared" si="10" ref="A668:A731">A667+1</f>
        <v>652</v>
      </c>
      <c r="B668" s="174" t="s">
        <v>598</v>
      </c>
      <c r="C668" s="130" t="s">
        <v>239</v>
      </c>
      <c r="D668" s="130" t="s">
        <v>599</v>
      </c>
      <c r="E668" s="130"/>
      <c r="F668" s="131">
        <v>219.9</v>
      </c>
    </row>
    <row r="669" spans="1:6" ht="22.5">
      <c r="A669" s="169">
        <f t="shared" si="10"/>
        <v>653</v>
      </c>
      <c r="B669" s="170" t="s">
        <v>919</v>
      </c>
      <c r="C669" s="130" t="s">
        <v>239</v>
      </c>
      <c r="D669" s="130" t="s">
        <v>599</v>
      </c>
      <c r="E669" s="130" t="s">
        <v>920</v>
      </c>
      <c r="F669" s="131">
        <v>3.8</v>
      </c>
    </row>
    <row r="670" spans="1:6" ht="22.5">
      <c r="A670" s="169">
        <f t="shared" si="10"/>
        <v>654</v>
      </c>
      <c r="B670" s="170" t="s">
        <v>438</v>
      </c>
      <c r="C670" s="130" t="s">
        <v>239</v>
      </c>
      <c r="D670" s="130" t="s">
        <v>599</v>
      </c>
      <c r="E670" s="130" t="s">
        <v>921</v>
      </c>
      <c r="F670" s="131">
        <v>3.8</v>
      </c>
    </row>
    <row r="671" spans="1:6" ht="12.75">
      <c r="A671" s="169">
        <f t="shared" si="10"/>
        <v>655</v>
      </c>
      <c r="B671" s="170" t="s">
        <v>33</v>
      </c>
      <c r="C671" s="130" t="s">
        <v>239</v>
      </c>
      <c r="D671" s="130" t="s">
        <v>599</v>
      </c>
      <c r="E671" s="130" t="s">
        <v>34</v>
      </c>
      <c r="F671" s="131">
        <v>216.1</v>
      </c>
    </row>
    <row r="672" spans="1:6" ht="22.5">
      <c r="A672" s="169">
        <f t="shared" si="10"/>
        <v>656</v>
      </c>
      <c r="B672" s="170" t="s">
        <v>35</v>
      </c>
      <c r="C672" s="130" t="s">
        <v>239</v>
      </c>
      <c r="D672" s="130" t="s">
        <v>599</v>
      </c>
      <c r="E672" s="130" t="s">
        <v>36</v>
      </c>
      <c r="F672" s="131">
        <v>216.1</v>
      </c>
    </row>
    <row r="673" spans="1:6" ht="112.5">
      <c r="A673" s="169">
        <f t="shared" si="10"/>
        <v>657</v>
      </c>
      <c r="B673" s="174" t="s">
        <v>889</v>
      </c>
      <c r="C673" s="130" t="s">
        <v>239</v>
      </c>
      <c r="D673" s="130" t="s">
        <v>890</v>
      </c>
      <c r="E673" s="130"/>
      <c r="F673" s="131">
        <v>411.8</v>
      </c>
    </row>
    <row r="674" spans="1:6" ht="22.5">
      <c r="A674" s="169">
        <f t="shared" si="10"/>
        <v>658</v>
      </c>
      <c r="B674" s="170" t="s">
        <v>919</v>
      </c>
      <c r="C674" s="130" t="s">
        <v>239</v>
      </c>
      <c r="D674" s="130" t="s">
        <v>890</v>
      </c>
      <c r="E674" s="130" t="s">
        <v>920</v>
      </c>
      <c r="F674" s="131">
        <v>7.2</v>
      </c>
    </row>
    <row r="675" spans="1:6" ht="22.5">
      <c r="A675" s="169">
        <f t="shared" si="10"/>
        <v>659</v>
      </c>
      <c r="B675" s="170" t="s">
        <v>438</v>
      </c>
      <c r="C675" s="130" t="s">
        <v>239</v>
      </c>
      <c r="D675" s="130" t="s">
        <v>890</v>
      </c>
      <c r="E675" s="130" t="s">
        <v>921</v>
      </c>
      <c r="F675" s="131">
        <v>7.2</v>
      </c>
    </row>
    <row r="676" spans="1:6" ht="12.75">
      <c r="A676" s="169">
        <f t="shared" si="10"/>
        <v>660</v>
      </c>
      <c r="B676" s="170" t="s">
        <v>33</v>
      </c>
      <c r="C676" s="130" t="s">
        <v>239</v>
      </c>
      <c r="D676" s="130" t="s">
        <v>890</v>
      </c>
      <c r="E676" s="130" t="s">
        <v>34</v>
      </c>
      <c r="F676" s="131">
        <v>404.6</v>
      </c>
    </row>
    <row r="677" spans="1:6" ht="22.5">
      <c r="A677" s="169">
        <f t="shared" si="10"/>
        <v>661</v>
      </c>
      <c r="B677" s="170" t="s">
        <v>35</v>
      </c>
      <c r="C677" s="130" t="s">
        <v>239</v>
      </c>
      <c r="D677" s="130" t="s">
        <v>890</v>
      </c>
      <c r="E677" s="130" t="s">
        <v>36</v>
      </c>
      <c r="F677" s="131">
        <v>404.6</v>
      </c>
    </row>
    <row r="678" spans="1:6" ht="247.5">
      <c r="A678" s="169">
        <f t="shared" si="10"/>
        <v>662</v>
      </c>
      <c r="B678" s="174" t="s">
        <v>891</v>
      </c>
      <c r="C678" s="130" t="s">
        <v>239</v>
      </c>
      <c r="D678" s="130" t="s">
        <v>892</v>
      </c>
      <c r="E678" s="130"/>
      <c r="F678" s="131">
        <v>203.9</v>
      </c>
    </row>
    <row r="679" spans="1:6" ht="22.5">
      <c r="A679" s="169">
        <f t="shared" si="10"/>
        <v>663</v>
      </c>
      <c r="B679" s="170" t="s">
        <v>919</v>
      </c>
      <c r="C679" s="130" t="s">
        <v>239</v>
      </c>
      <c r="D679" s="130" t="s">
        <v>892</v>
      </c>
      <c r="E679" s="130" t="s">
        <v>920</v>
      </c>
      <c r="F679" s="131">
        <v>3.5</v>
      </c>
    </row>
    <row r="680" spans="1:6" ht="22.5">
      <c r="A680" s="169">
        <f t="shared" si="10"/>
        <v>664</v>
      </c>
      <c r="B680" s="170" t="s">
        <v>438</v>
      </c>
      <c r="C680" s="130" t="s">
        <v>239</v>
      </c>
      <c r="D680" s="130" t="s">
        <v>892</v>
      </c>
      <c r="E680" s="130" t="s">
        <v>921</v>
      </c>
      <c r="F680" s="131">
        <v>3.5</v>
      </c>
    </row>
    <row r="681" spans="1:6" ht="12.75">
      <c r="A681" s="169">
        <f t="shared" si="10"/>
        <v>665</v>
      </c>
      <c r="B681" s="170" t="s">
        <v>33</v>
      </c>
      <c r="C681" s="130" t="s">
        <v>239</v>
      </c>
      <c r="D681" s="130" t="s">
        <v>892</v>
      </c>
      <c r="E681" s="130" t="s">
        <v>34</v>
      </c>
      <c r="F681" s="131">
        <v>200.4</v>
      </c>
    </row>
    <row r="682" spans="1:6" ht="22.5">
      <c r="A682" s="169">
        <f t="shared" si="10"/>
        <v>666</v>
      </c>
      <c r="B682" s="170" t="s">
        <v>35</v>
      </c>
      <c r="C682" s="130" t="s">
        <v>239</v>
      </c>
      <c r="D682" s="130" t="s">
        <v>892</v>
      </c>
      <c r="E682" s="130" t="s">
        <v>36</v>
      </c>
      <c r="F682" s="131">
        <v>200.4</v>
      </c>
    </row>
    <row r="683" spans="1:6" ht="78.75">
      <c r="A683" s="169">
        <f t="shared" si="10"/>
        <v>667</v>
      </c>
      <c r="B683" s="174" t="s">
        <v>893</v>
      </c>
      <c r="C683" s="130" t="s">
        <v>239</v>
      </c>
      <c r="D683" s="130" t="s">
        <v>894</v>
      </c>
      <c r="E683" s="130"/>
      <c r="F683" s="131">
        <v>107.2</v>
      </c>
    </row>
    <row r="684" spans="1:6" ht="12.75">
      <c r="A684" s="169">
        <f t="shared" si="10"/>
        <v>668</v>
      </c>
      <c r="B684" s="170" t="s">
        <v>33</v>
      </c>
      <c r="C684" s="130" t="s">
        <v>239</v>
      </c>
      <c r="D684" s="130" t="s">
        <v>894</v>
      </c>
      <c r="E684" s="130" t="s">
        <v>34</v>
      </c>
      <c r="F684" s="131">
        <v>107.2</v>
      </c>
    </row>
    <row r="685" spans="1:6" ht="22.5">
      <c r="A685" s="169">
        <f t="shared" si="10"/>
        <v>669</v>
      </c>
      <c r="B685" s="170" t="s">
        <v>35</v>
      </c>
      <c r="C685" s="130" t="s">
        <v>239</v>
      </c>
      <c r="D685" s="130" t="s">
        <v>894</v>
      </c>
      <c r="E685" s="130" t="s">
        <v>36</v>
      </c>
      <c r="F685" s="131">
        <v>107.2</v>
      </c>
    </row>
    <row r="686" spans="1:6" ht="22.5">
      <c r="A686" s="169">
        <f t="shared" si="10"/>
        <v>670</v>
      </c>
      <c r="B686" s="170" t="s">
        <v>704</v>
      </c>
      <c r="C686" s="130" t="s">
        <v>239</v>
      </c>
      <c r="D686" s="130" t="s">
        <v>705</v>
      </c>
      <c r="E686" s="130"/>
      <c r="F686" s="131">
        <f>30533.1-13.4</f>
        <v>30519.699999999997</v>
      </c>
    </row>
    <row r="687" spans="1:6" ht="78.75">
      <c r="A687" s="169">
        <f t="shared" si="10"/>
        <v>671</v>
      </c>
      <c r="B687" s="174" t="s">
        <v>706</v>
      </c>
      <c r="C687" s="130" t="s">
        <v>239</v>
      </c>
      <c r="D687" s="130" t="s">
        <v>707</v>
      </c>
      <c r="E687" s="130"/>
      <c r="F687" s="131">
        <v>13739</v>
      </c>
    </row>
    <row r="688" spans="1:6" ht="22.5">
      <c r="A688" s="169">
        <f t="shared" si="10"/>
        <v>672</v>
      </c>
      <c r="B688" s="170" t="s">
        <v>919</v>
      </c>
      <c r="C688" s="130" t="s">
        <v>239</v>
      </c>
      <c r="D688" s="130" t="s">
        <v>707</v>
      </c>
      <c r="E688" s="130" t="s">
        <v>920</v>
      </c>
      <c r="F688" s="131">
        <v>210</v>
      </c>
    </row>
    <row r="689" spans="1:6" ht="22.5">
      <c r="A689" s="169">
        <f t="shared" si="10"/>
        <v>673</v>
      </c>
      <c r="B689" s="170" t="s">
        <v>438</v>
      </c>
      <c r="C689" s="130" t="s">
        <v>239</v>
      </c>
      <c r="D689" s="130" t="s">
        <v>707</v>
      </c>
      <c r="E689" s="130" t="s">
        <v>921</v>
      </c>
      <c r="F689" s="131">
        <v>210</v>
      </c>
    </row>
    <row r="690" spans="1:6" ht="12.75">
      <c r="A690" s="169">
        <f t="shared" si="10"/>
        <v>674</v>
      </c>
      <c r="B690" s="170" t="s">
        <v>33</v>
      </c>
      <c r="C690" s="130" t="s">
        <v>239</v>
      </c>
      <c r="D690" s="130" t="s">
        <v>707</v>
      </c>
      <c r="E690" s="130" t="s">
        <v>34</v>
      </c>
      <c r="F690" s="131">
        <v>13529</v>
      </c>
    </row>
    <row r="691" spans="1:6" ht="22.5">
      <c r="A691" s="169">
        <f t="shared" si="10"/>
        <v>675</v>
      </c>
      <c r="B691" s="170" t="s">
        <v>35</v>
      </c>
      <c r="C691" s="130" t="s">
        <v>239</v>
      </c>
      <c r="D691" s="130" t="s">
        <v>707</v>
      </c>
      <c r="E691" s="130" t="s">
        <v>36</v>
      </c>
      <c r="F691" s="131">
        <v>13529</v>
      </c>
    </row>
    <row r="692" spans="1:6" ht="90">
      <c r="A692" s="169">
        <f t="shared" si="10"/>
        <v>676</v>
      </c>
      <c r="B692" s="174" t="s">
        <v>708</v>
      </c>
      <c r="C692" s="130" t="s">
        <v>239</v>
      </c>
      <c r="D692" s="130" t="s">
        <v>709</v>
      </c>
      <c r="E692" s="130"/>
      <c r="F692" s="131">
        <v>1073.7</v>
      </c>
    </row>
    <row r="693" spans="1:6" ht="22.5">
      <c r="A693" s="169">
        <f t="shared" si="10"/>
        <v>677</v>
      </c>
      <c r="B693" s="170" t="s">
        <v>919</v>
      </c>
      <c r="C693" s="130" t="s">
        <v>239</v>
      </c>
      <c r="D693" s="130" t="s">
        <v>709</v>
      </c>
      <c r="E693" s="130" t="s">
        <v>920</v>
      </c>
      <c r="F693" s="131">
        <v>15.7</v>
      </c>
    </row>
    <row r="694" spans="1:6" ht="22.5">
      <c r="A694" s="169">
        <f t="shared" si="10"/>
        <v>678</v>
      </c>
      <c r="B694" s="170" t="s">
        <v>438</v>
      </c>
      <c r="C694" s="130" t="s">
        <v>239</v>
      </c>
      <c r="D694" s="130" t="s">
        <v>709</v>
      </c>
      <c r="E694" s="130" t="s">
        <v>921</v>
      </c>
      <c r="F694" s="131">
        <v>15.7</v>
      </c>
    </row>
    <row r="695" spans="1:6" ht="12.75">
      <c r="A695" s="169">
        <f t="shared" si="10"/>
        <v>679</v>
      </c>
      <c r="B695" s="170" t="s">
        <v>33</v>
      </c>
      <c r="C695" s="130" t="s">
        <v>239</v>
      </c>
      <c r="D695" s="130" t="s">
        <v>709</v>
      </c>
      <c r="E695" s="130" t="s">
        <v>34</v>
      </c>
      <c r="F695" s="131">
        <v>1058</v>
      </c>
    </row>
    <row r="696" spans="1:6" ht="22.5">
      <c r="A696" s="169">
        <f t="shared" si="10"/>
        <v>680</v>
      </c>
      <c r="B696" s="170" t="s">
        <v>35</v>
      </c>
      <c r="C696" s="130" t="s">
        <v>239</v>
      </c>
      <c r="D696" s="130" t="s">
        <v>709</v>
      </c>
      <c r="E696" s="130" t="s">
        <v>36</v>
      </c>
      <c r="F696" s="131">
        <v>1058</v>
      </c>
    </row>
    <row r="697" spans="1:6" ht="101.25">
      <c r="A697" s="169">
        <f t="shared" si="10"/>
        <v>681</v>
      </c>
      <c r="B697" s="174" t="s">
        <v>895</v>
      </c>
      <c r="C697" s="130" t="s">
        <v>239</v>
      </c>
      <c r="D697" s="130" t="s">
        <v>896</v>
      </c>
      <c r="E697" s="130"/>
      <c r="F697" s="131">
        <v>566.8</v>
      </c>
    </row>
    <row r="698" spans="1:6" ht="22.5">
      <c r="A698" s="169">
        <f t="shared" si="10"/>
        <v>682</v>
      </c>
      <c r="B698" s="170" t="s">
        <v>919</v>
      </c>
      <c r="C698" s="130" t="s">
        <v>239</v>
      </c>
      <c r="D698" s="130" t="s">
        <v>896</v>
      </c>
      <c r="E698" s="130" t="s">
        <v>920</v>
      </c>
      <c r="F698" s="131">
        <v>9.7</v>
      </c>
    </row>
    <row r="699" spans="1:6" ht="22.5">
      <c r="A699" s="169">
        <f t="shared" si="10"/>
        <v>683</v>
      </c>
      <c r="B699" s="170" t="s">
        <v>438</v>
      </c>
      <c r="C699" s="130" t="s">
        <v>239</v>
      </c>
      <c r="D699" s="130" t="s">
        <v>896</v>
      </c>
      <c r="E699" s="130" t="s">
        <v>921</v>
      </c>
      <c r="F699" s="131">
        <v>9.7</v>
      </c>
    </row>
    <row r="700" spans="1:6" ht="12.75">
      <c r="A700" s="169">
        <f t="shared" si="10"/>
        <v>684</v>
      </c>
      <c r="B700" s="170" t="s">
        <v>33</v>
      </c>
      <c r="C700" s="130" t="s">
        <v>239</v>
      </c>
      <c r="D700" s="130" t="s">
        <v>896</v>
      </c>
      <c r="E700" s="130" t="s">
        <v>34</v>
      </c>
      <c r="F700" s="131">
        <v>557.1</v>
      </c>
    </row>
    <row r="701" spans="1:6" ht="22.5">
      <c r="A701" s="169">
        <f t="shared" si="10"/>
        <v>685</v>
      </c>
      <c r="B701" s="170" t="s">
        <v>35</v>
      </c>
      <c r="C701" s="130" t="s">
        <v>239</v>
      </c>
      <c r="D701" s="130" t="s">
        <v>896</v>
      </c>
      <c r="E701" s="130" t="s">
        <v>36</v>
      </c>
      <c r="F701" s="131">
        <v>557.1</v>
      </c>
    </row>
    <row r="702" spans="1:6" ht="101.25">
      <c r="A702" s="169">
        <f t="shared" si="10"/>
        <v>686</v>
      </c>
      <c r="B702" s="174" t="s">
        <v>897</v>
      </c>
      <c r="C702" s="130" t="s">
        <v>239</v>
      </c>
      <c r="D702" s="130" t="s">
        <v>898</v>
      </c>
      <c r="E702" s="130"/>
      <c r="F702" s="131">
        <v>130.1</v>
      </c>
    </row>
    <row r="703" spans="1:6" ht="56.25">
      <c r="A703" s="169">
        <f t="shared" si="10"/>
        <v>687</v>
      </c>
      <c r="B703" s="170" t="s">
        <v>738</v>
      </c>
      <c r="C703" s="130" t="s">
        <v>239</v>
      </c>
      <c r="D703" s="130" t="s">
        <v>898</v>
      </c>
      <c r="E703" s="130" t="s">
        <v>739</v>
      </c>
      <c r="F703" s="131">
        <v>20.3</v>
      </c>
    </row>
    <row r="704" spans="1:6" ht="22.5">
      <c r="A704" s="169">
        <f t="shared" si="10"/>
        <v>688</v>
      </c>
      <c r="B704" s="170" t="s">
        <v>916</v>
      </c>
      <c r="C704" s="130" t="s">
        <v>239</v>
      </c>
      <c r="D704" s="130" t="s">
        <v>898</v>
      </c>
      <c r="E704" s="130" t="s">
        <v>303</v>
      </c>
      <c r="F704" s="131">
        <v>20.3</v>
      </c>
    </row>
    <row r="705" spans="1:6" ht="22.5">
      <c r="A705" s="169">
        <f t="shared" si="10"/>
        <v>689</v>
      </c>
      <c r="B705" s="170" t="s">
        <v>919</v>
      </c>
      <c r="C705" s="130" t="s">
        <v>239</v>
      </c>
      <c r="D705" s="130" t="s">
        <v>898</v>
      </c>
      <c r="E705" s="130" t="s">
        <v>920</v>
      </c>
      <c r="F705" s="131">
        <v>109.9</v>
      </c>
    </row>
    <row r="706" spans="1:6" ht="22.5">
      <c r="A706" s="169">
        <f t="shared" si="10"/>
        <v>690</v>
      </c>
      <c r="B706" s="170" t="s">
        <v>438</v>
      </c>
      <c r="C706" s="130" t="s">
        <v>239</v>
      </c>
      <c r="D706" s="130" t="s">
        <v>898</v>
      </c>
      <c r="E706" s="130" t="s">
        <v>921</v>
      </c>
      <c r="F706" s="131">
        <v>109.9</v>
      </c>
    </row>
    <row r="707" spans="1:6" ht="112.5">
      <c r="A707" s="169">
        <f t="shared" si="10"/>
        <v>691</v>
      </c>
      <c r="B707" s="174" t="s">
        <v>899</v>
      </c>
      <c r="C707" s="130" t="s">
        <v>239</v>
      </c>
      <c r="D707" s="130" t="s">
        <v>900</v>
      </c>
      <c r="E707" s="130"/>
      <c r="F707" s="131">
        <v>82.4</v>
      </c>
    </row>
    <row r="708" spans="1:6" ht="12.75">
      <c r="A708" s="169">
        <f t="shared" si="10"/>
        <v>692</v>
      </c>
      <c r="B708" s="170" t="s">
        <v>33</v>
      </c>
      <c r="C708" s="130" t="s">
        <v>239</v>
      </c>
      <c r="D708" s="130" t="s">
        <v>900</v>
      </c>
      <c r="E708" s="130" t="s">
        <v>34</v>
      </c>
      <c r="F708" s="131">
        <v>82.4</v>
      </c>
    </row>
    <row r="709" spans="1:6" ht="22.5">
      <c r="A709" s="169">
        <f t="shared" si="10"/>
        <v>693</v>
      </c>
      <c r="B709" s="170" t="s">
        <v>35</v>
      </c>
      <c r="C709" s="130" t="s">
        <v>239</v>
      </c>
      <c r="D709" s="130" t="s">
        <v>900</v>
      </c>
      <c r="E709" s="130" t="s">
        <v>36</v>
      </c>
      <c r="F709" s="131">
        <v>82.4</v>
      </c>
    </row>
    <row r="710" spans="1:6" ht="135">
      <c r="A710" s="169">
        <f t="shared" si="10"/>
        <v>694</v>
      </c>
      <c r="B710" s="174" t="s">
        <v>901</v>
      </c>
      <c r="C710" s="130" t="s">
        <v>239</v>
      </c>
      <c r="D710" s="130" t="s">
        <v>902</v>
      </c>
      <c r="E710" s="130"/>
      <c r="F710" s="131">
        <f>F711</f>
        <v>2</v>
      </c>
    </row>
    <row r="711" spans="1:6" ht="12.75">
      <c r="A711" s="169">
        <f t="shared" si="10"/>
        <v>695</v>
      </c>
      <c r="B711" s="170" t="s">
        <v>33</v>
      </c>
      <c r="C711" s="130" t="s">
        <v>239</v>
      </c>
      <c r="D711" s="130" t="s">
        <v>902</v>
      </c>
      <c r="E711" s="130" t="s">
        <v>34</v>
      </c>
      <c r="F711" s="131">
        <f>F712</f>
        <v>2</v>
      </c>
    </row>
    <row r="712" spans="1:6" ht="22.5">
      <c r="A712" s="169">
        <f t="shared" si="10"/>
        <v>696</v>
      </c>
      <c r="B712" s="170" t="s">
        <v>35</v>
      </c>
      <c r="C712" s="130" t="s">
        <v>239</v>
      </c>
      <c r="D712" s="130" t="s">
        <v>902</v>
      </c>
      <c r="E712" s="130" t="s">
        <v>36</v>
      </c>
      <c r="F712" s="131">
        <f>15.4-13.4</f>
        <v>2</v>
      </c>
    </row>
    <row r="713" spans="1:6" ht="135">
      <c r="A713" s="169">
        <f t="shared" si="10"/>
        <v>697</v>
      </c>
      <c r="B713" s="174" t="s">
        <v>903</v>
      </c>
      <c r="C713" s="130" t="s">
        <v>239</v>
      </c>
      <c r="D713" s="130" t="s">
        <v>904</v>
      </c>
      <c r="E713" s="130"/>
      <c r="F713" s="131">
        <v>14925.7</v>
      </c>
    </row>
    <row r="714" spans="1:6" ht="22.5">
      <c r="A714" s="169">
        <f t="shared" si="10"/>
        <v>698</v>
      </c>
      <c r="B714" s="170" t="s">
        <v>919</v>
      </c>
      <c r="C714" s="130" t="s">
        <v>239</v>
      </c>
      <c r="D714" s="130" t="s">
        <v>904</v>
      </c>
      <c r="E714" s="130" t="s">
        <v>920</v>
      </c>
      <c r="F714" s="131">
        <v>186.4</v>
      </c>
    </row>
    <row r="715" spans="1:6" ht="22.5">
      <c r="A715" s="169">
        <f t="shared" si="10"/>
        <v>699</v>
      </c>
      <c r="B715" s="170" t="s">
        <v>438</v>
      </c>
      <c r="C715" s="130" t="s">
        <v>239</v>
      </c>
      <c r="D715" s="130" t="s">
        <v>904</v>
      </c>
      <c r="E715" s="130" t="s">
        <v>921</v>
      </c>
      <c r="F715" s="131">
        <v>186.4</v>
      </c>
    </row>
    <row r="716" spans="1:6" ht="12.75">
      <c r="A716" s="169">
        <f t="shared" si="10"/>
        <v>700</v>
      </c>
      <c r="B716" s="170" t="s">
        <v>33</v>
      </c>
      <c r="C716" s="130" t="s">
        <v>239</v>
      </c>
      <c r="D716" s="130" t="s">
        <v>904</v>
      </c>
      <c r="E716" s="130" t="s">
        <v>34</v>
      </c>
      <c r="F716" s="131">
        <v>14739.3</v>
      </c>
    </row>
    <row r="717" spans="1:6" ht="22.5">
      <c r="A717" s="169">
        <f t="shared" si="10"/>
        <v>701</v>
      </c>
      <c r="B717" s="170" t="s">
        <v>35</v>
      </c>
      <c r="C717" s="130" t="s">
        <v>239</v>
      </c>
      <c r="D717" s="130" t="s">
        <v>904</v>
      </c>
      <c r="E717" s="130" t="s">
        <v>36</v>
      </c>
      <c r="F717" s="131">
        <v>14739.3</v>
      </c>
    </row>
    <row r="718" spans="1:6" ht="12.75">
      <c r="A718" s="169">
        <f t="shared" si="10"/>
        <v>702</v>
      </c>
      <c r="B718" s="170" t="s">
        <v>710</v>
      </c>
      <c r="C718" s="130" t="s">
        <v>239</v>
      </c>
      <c r="D718" s="130" t="s">
        <v>711</v>
      </c>
      <c r="E718" s="130"/>
      <c r="F718" s="131">
        <f>302.3-1.6</f>
        <v>300.7</v>
      </c>
    </row>
    <row r="719" spans="1:6" ht="135">
      <c r="A719" s="169">
        <f t="shared" si="10"/>
        <v>703</v>
      </c>
      <c r="B719" s="174" t="s">
        <v>712</v>
      </c>
      <c r="C719" s="130" t="s">
        <v>239</v>
      </c>
      <c r="D719" s="130" t="s">
        <v>713</v>
      </c>
      <c r="E719" s="130"/>
      <c r="F719" s="131">
        <v>30.6</v>
      </c>
    </row>
    <row r="720" spans="1:6" ht="22.5">
      <c r="A720" s="169">
        <f t="shared" si="10"/>
        <v>704</v>
      </c>
      <c r="B720" s="170" t="s">
        <v>919</v>
      </c>
      <c r="C720" s="130" t="s">
        <v>239</v>
      </c>
      <c r="D720" s="130" t="s">
        <v>713</v>
      </c>
      <c r="E720" s="130" t="s">
        <v>920</v>
      </c>
      <c r="F720" s="131">
        <v>0.6</v>
      </c>
    </row>
    <row r="721" spans="1:6" ht="22.5">
      <c r="A721" s="169">
        <f t="shared" si="10"/>
        <v>705</v>
      </c>
      <c r="B721" s="170" t="s">
        <v>438</v>
      </c>
      <c r="C721" s="130" t="s">
        <v>239</v>
      </c>
      <c r="D721" s="130" t="s">
        <v>713</v>
      </c>
      <c r="E721" s="130" t="s">
        <v>921</v>
      </c>
      <c r="F721" s="131">
        <v>0.6</v>
      </c>
    </row>
    <row r="722" spans="1:6" ht="12.75">
      <c r="A722" s="169">
        <f t="shared" si="10"/>
        <v>706</v>
      </c>
      <c r="B722" s="170" t="s">
        <v>33</v>
      </c>
      <c r="C722" s="130" t="s">
        <v>239</v>
      </c>
      <c r="D722" s="130" t="s">
        <v>713</v>
      </c>
      <c r="E722" s="130" t="s">
        <v>34</v>
      </c>
      <c r="F722" s="131">
        <v>30</v>
      </c>
    </row>
    <row r="723" spans="1:6" ht="22.5">
      <c r="A723" s="169">
        <f t="shared" si="10"/>
        <v>707</v>
      </c>
      <c r="B723" s="170" t="s">
        <v>35</v>
      </c>
      <c r="C723" s="130" t="s">
        <v>239</v>
      </c>
      <c r="D723" s="130" t="s">
        <v>713</v>
      </c>
      <c r="E723" s="130" t="s">
        <v>36</v>
      </c>
      <c r="F723" s="131">
        <v>30</v>
      </c>
    </row>
    <row r="724" spans="1:6" ht="101.25">
      <c r="A724" s="169">
        <f t="shared" si="10"/>
        <v>708</v>
      </c>
      <c r="B724" s="174" t="s">
        <v>714</v>
      </c>
      <c r="C724" s="130" t="s">
        <v>239</v>
      </c>
      <c r="D724" s="130" t="s">
        <v>715</v>
      </c>
      <c r="E724" s="130"/>
      <c r="F724" s="131">
        <v>183</v>
      </c>
    </row>
    <row r="725" spans="1:6" ht="12.75">
      <c r="A725" s="169">
        <f t="shared" si="10"/>
        <v>709</v>
      </c>
      <c r="B725" s="170" t="s">
        <v>33</v>
      </c>
      <c r="C725" s="130" t="s">
        <v>239</v>
      </c>
      <c r="D725" s="130" t="s">
        <v>715</v>
      </c>
      <c r="E725" s="130" t="s">
        <v>34</v>
      </c>
      <c r="F725" s="131">
        <v>183</v>
      </c>
    </row>
    <row r="726" spans="1:6" ht="22.5">
      <c r="A726" s="169">
        <f t="shared" si="10"/>
        <v>710</v>
      </c>
      <c r="B726" s="170" t="s">
        <v>35</v>
      </c>
      <c r="C726" s="130" t="s">
        <v>239</v>
      </c>
      <c r="D726" s="130" t="s">
        <v>715</v>
      </c>
      <c r="E726" s="130" t="s">
        <v>36</v>
      </c>
      <c r="F726" s="131">
        <v>183</v>
      </c>
    </row>
    <row r="727" spans="1:6" ht="101.25">
      <c r="A727" s="169">
        <f t="shared" si="10"/>
        <v>711</v>
      </c>
      <c r="B727" s="174" t="s">
        <v>906</v>
      </c>
      <c r="C727" s="130" t="s">
        <v>239</v>
      </c>
      <c r="D727" s="130" t="s">
        <v>907</v>
      </c>
      <c r="E727" s="130"/>
      <c r="F727" s="131">
        <f>84.4-1.6</f>
        <v>82.80000000000001</v>
      </c>
    </row>
    <row r="728" spans="1:6" ht="22.5">
      <c r="A728" s="169">
        <f t="shared" si="10"/>
        <v>712</v>
      </c>
      <c r="B728" s="170" t="s">
        <v>919</v>
      </c>
      <c r="C728" s="130" t="s">
        <v>239</v>
      </c>
      <c r="D728" s="130" t="s">
        <v>907</v>
      </c>
      <c r="E728" s="130" t="s">
        <v>920</v>
      </c>
      <c r="F728" s="131">
        <v>0.6</v>
      </c>
    </row>
    <row r="729" spans="1:6" ht="22.5">
      <c r="A729" s="169">
        <f t="shared" si="10"/>
        <v>713</v>
      </c>
      <c r="B729" s="170" t="s">
        <v>438</v>
      </c>
      <c r="C729" s="130" t="s">
        <v>239</v>
      </c>
      <c r="D729" s="130" t="s">
        <v>907</v>
      </c>
      <c r="E729" s="130" t="s">
        <v>921</v>
      </c>
      <c r="F729" s="131">
        <v>0.6</v>
      </c>
    </row>
    <row r="730" spans="1:6" ht="12.75">
      <c r="A730" s="169">
        <f t="shared" si="10"/>
        <v>714</v>
      </c>
      <c r="B730" s="170" t="s">
        <v>33</v>
      </c>
      <c r="C730" s="130" t="s">
        <v>239</v>
      </c>
      <c r="D730" s="130" t="s">
        <v>907</v>
      </c>
      <c r="E730" s="130" t="s">
        <v>34</v>
      </c>
      <c r="F730" s="131">
        <f>83.8-1.6</f>
        <v>82.2</v>
      </c>
    </row>
    <row r="731" spans="1:6" ht="22.5">
      <c r="A731" s="169">
        <f t="shared" si="10"/>
        <v>715</v>
      </c>
      <c r="B731" s="170" t="s">
        <v>35</v>
      </c>
      <c r="C731" s="130" t="s">
        <v>239</v>
      </c>
      <c r="D731" s="130" t="s">
        <v>907</v>
      </c>
      <c r="E731" s="130" t="s">
        <v>36</v>
      </c>
      <c r="F731" s="131">
        <f>83.8-1.6</f>
        <v>82.2</v>
      </c>
    </row>
    <row r="732" spans="1:6" ht="67.5">
      <c r="A732" s="169">
        <f aca="true" t="shared" si="11" ref="A732:A795">A731+1</f>
        <v>716</v>
      </c>
      <c r="B732" s="174" t="s">
        <v>908</v>
      </c>
      <c r="C732" s="130" t="s">
        <v>239</v>
      </c>
      <c r="D732" s="130" t="s">
        <v>909</v>
      </c>
      <c r="E732" s="130"/>
      <c r="F732" s="131">
        <v>4.3</v>
      </c>
    </row>
    <row r="733" spans="1:6" ht="12.75">
      <c r="A733" s="169">
        <f t="shared" si="11"/>
        <v>717</v>
      </c>
      <c r="B733" s="170" t="s">
        <v>33</v>
      </c>
      <c r="C733" s="130" t="s">
        <v>239</v>
      </c>
      <c r="D733" s="130" t="s">
        <v>909</v>
      </c>
      <c r="E733" s="130" t="s">
        <v>34</v>
      </c>
      <c r="F733" s="131">
        <v>4.3</v>
      </c>
    </row>
    <row r="734" spans="1:6" ht="22.5">
      <c r="A734" s="169">
        <f t="shared" si="11"/>
        <v>718</v>
      </c>
      <c r="B734" s="170" t="s">
        <v>35</v>
      </c>
      <c r="C734" s="130" t="s">
        <v>239</v>
      </c>
      <c r="D734" s="130" t="s">
        <v>909</v>
      </c>
      <c r="E734" s="130" t="s">
        <v>36</v>
      </c>
      <c r="F734" s="131">
        <v>4.3</v>
      </c>
    </row>
    <row r="735" spans="1:6" ht="33.75">
      <c r="A735" s="169">
        <f t="shared" si="11"/>
        <v>719</v>
      </c>
      <c r="B735" s="170" t="s">
        <v>910</v>
      </c>
      <c r="C735" s="130" t="s">
        <v>239</v>
      </c>
      <c r="D735" s="130" t="s">
        <v>911</v>
      </c>
      <c r="E735" s="130"/>
      <c r="F735" s="131">
        <v>40711.7</v>
      </c>
    </row>
    <row r="736" spans="1:6" ht="112.5">
      <c r="A736" s="169">
        <f t="shared" si="11"/>
        <v>720</v>
      </c>
      <c r="B736" s="174" t="s">
        <v>912</v>
      </c>
      <c r="C736" s="130" t="s">
        <v>239</v>
      </c>
      <c r="D736" s="130" t="s">
        <v>913</v>
      </c>
      <c r="E736" s="130"/>
      <c r="F736" s="131">
        <f>14128.1-517.8</f>
        <v>13610.300000000001</v>
      </c>
    </row>
    <row r="737" spans="1:6" ht="22.5">
      <c r="A737" s="169">
        <f t="shared" si="11"/>
        <v>721</v>
      </c>
      <c r="B737" s="170" t="s">
        <v>919</v>
      </c>
      <c r="C737" s="130" t="s">
        <v>239</v>
      </c>
      <c r="D737" s="130" t="s">
        <v>913</v>
      </c>
      <c r="E737" s="130" t="s">
        <v>920</v>
      </c>
      <c r="F737" s="131">
        <v>276.2</v>
      </c>
    </row>
    <row r="738" spans="1:6" ht="22.5">
      <c r="A738" s="169">
        <f t="shared" si="11"/>
        <v>722</v>
      </c>
      <c r="B738" s="170" t="s">
        <v>438</v>
      </c>
      <c r="C738" s="130" t="s">
        <v>239</v>
      </c>
      <c r="D738" s="130" t="s">
        <v>913</v>
      </c>
      <c r="E738" s="130" t="s">
        <v>921</v>
      </c>
      <c r="F738" s="131">
        <v>276.2</v>
      </c>
    </row>
    <row r="739" spans="1:6" ht="12.75">
      <c r="A739" s="169">
        <f t="shared" si="11"/>
        <v>723</v>
      </c>
      <c r="B739" s="170" t="s">
        <v>33</v>
      </c>
      <c r="C739" s="130" t="s">
        <v>239</v>
      </c>
      <c r="D739" s="130" t="s">
        <v>913</v>
      </c>
      <c r="E739" s="130" t="s">
        <v>34</v>
      </c>
      <c r="F739" s="131">
        <f>13851.9-517.8</f>
        <v>13334.1</v>
      </c>
    </row>
    <row r="740" spans="1:6" ht="22.5">
      <c r="A740" s="169">
        <f t="shared" si="11"/>
        <v>724</v>
      </c>
      <c r="B740" s="170" t="s">
        <v>35</v>
      </c>
      <c r="C740" s="130" t="s">
        <v>239</v>
      </c>
      <c r="D740" s="130" t="s">
        <v>913</v>
      </c>
      <c r="E740" s="130" t="s">
        <v>36</v>
      </c>
      <c r="F740" s="131">
        <f>13851.9-517.8</f>
        <v>13334.1</v>
      </c>
    </row>
    <row r="741" spans="1:6" ht="112.5">
      <c r="A741" s="169">
        <f t="shared" si="11"/>
        <v>725</v>
      </c>
      <c r="B741" s="174" t="s">
        <v>716</v>
      </c>
      <c r="C741" s="130" t="s">
        <v>239</v>
      </c>
      <c r="D741" s="130" t="s">
        <v>717</v>
      </c>
      <c r="E741" s="130"/>
      <c r="F741" s="131">
        <v>4848.3</v>
      </c>
    </row>
    <row r="742" spans="1:6" ht="22.5">
      <c r="A742" s="169">
        <f t="shared" si="11"/>
        <v>726</v>
      </c>
      <c r="B742" s="170" t="s">
        <v>919</v>
      </c>
      <c r="C742" s="130" t="s">
        <v>239</v>
      </c>
      <c r="D742" s="130" t="s">
        <v>717</v>
      </c>
      <c r="E742" s="130" t="s">
        <v>920</v>
      </c>
      <c r="F742" s="131">
        <v>87.8</v>
      </c>
    </row>
    <row r="743" spans="1:6" ht="22.5">
      <c r="A743" s="169">
        <f t="shared" si="11"/>
        <v>727</v>
      </c>
      <c r="B743" s="170" t="s">
        <v>438</v>
      </c>
      <c r="C743" s="130" t="s">
        <v>239</v>
      </c>
      <c r="D743" s="130" t="s">
        <v>717</v>
      </c>
      <c r="E743" s="130" t="s">
        <v>921</v>
      </c>
      <c r="F743" s="131">
        <v>87.8</v>
      </c>
    </row>
    <row r="744" spans="1:6" ht="12.75">
      <c r="A744" s="169">
        <f t="shared" si="11"/>
        <v>728</v>
      </c>
      <c r="B744" s="170" t="s">
        <v>33</v>
      </c>
      <c r="C744" s="130" t="s">
        <v>239</v>
      </c>
      <c r="D744" s="130" t="s">
        <v>717</v>
      </c>
      <c r="E744" s="130" t="s">
        <v>34</v>
      </c>
      <c r="F744" s="131">
        <v>4760.5</v>
      </c>
    </row>
    <row r="745" spans="1:6" ht="22.5">
      <c r="A745" s="169">
        <f t="shared" si="11"/>
        <v>729</v>
      </c>
      <c r="B745" s="170" t="s">
        <v>35</v>
      </c>
      <c r="C745" s="130" t="s">
        <v>239</v>
      </c>
      <c r="D745" s="130" t="s">
        <v>717</v>
      </c>
      <c r="E745" s="130" t="s">
        <v>36</v>
      </c>
      <c r="F745" s="131">
        <v>4760.5</v>
      </c>
    </row>
    <row r="746" spans="1:6" ht="202.5">
      <c r="A746" s="169">
        <f t="shared" si="11"/>
        <v>730</v>
      </c>
      <c r="B746" s="174" t="s">
        <v>372</v>
      </c>
      <c r="C746" s="130" t="s">
        <v>239</v>
      </c>
      <c r="D746" s="130" t="s">
        <v>373</v>
      </c>
      <c r="E746" s="130"/>
      <c r="F746" s="131">
        <f>13409.8-245.7</f>
        <v>13164.099999999999</v>
      </c>
    </row>
    <row r="747" spans="1:6" ht="22.5">
      <c r="A747" s="169">
        <f t="shared" si="11"/>
        <v>731</v>
      </c>
      <c r="B747" s="170" t="s">
        <v>919</v>
      </c>
      <c r="C747" s="130" t="s">
        <v>239</v>
      </c>
      <c r="D747" s="130" t="s">
        <v>373</v>
      </c>
      <c r="E747" s="130" t="s">
        <v>920</v>
      </c>
      <c r="F747" s="131">
        <v>226.3</v>
      </c>
    </row>
    <row r="748" spans="1:6" ht="22.5">
      <c r="A748" s="169">
        <f t="shared" si="11"/>
        <v>732</v>
      </c>
      <c r="B748" s="170" t="s">
        <v>438</v>
      </c>
      <c r="C748" s="130" t="s">
        <v>239</v>
      </c>
      <c r="D748" s="130" t="s">
        <v>373</v>
      </c>
      <c r="E748" s="130" t="s">
        <v>921</v>
      </c>
      <c r="F748" s="131">
        <v>226.3</v>
      </c>
    </row>
    <row r="749" spans="1:6" ht="12.75">
      <c r="A749" s="169">
        <f t="shared" si="11"/>
        <v>733</v>
      </c>
      <c r="B749" s="170" t="s">
        <v>33</v>
      </c>
      <c r="C749" s="130" t="s">
        <v>239</v>
      </c>
      <c r="D749" s="130" t="s">
        <v>373</v>
      </c>
      <c r="E749" s="130" t="s">
        <v>34</v>
      </c>
      <c r="F749" s="131">
        <f>13183.5-245.7</f>
        <v>12937.8</v>
      </c>
    </row>
    <row r="750" spans="1:6" ht="22.5">
      <c r="A750" s="169">
        <f t="shared" si="11"/>
        <v>734</v>
      </c>
      <c r="B750" s="170" t="s">
        <v>35</v>
      </c>
      <c r="C750" s="130" t="s">
        <v>239</v>
      </c>
      <c r="D750" s="130" t="s">
        <v>373</v>
      </c>
      <c r="E750" s="130" t="s">
        <v>36</v>
      </c>
      <c r="F750" s="131">
        <f>13183.5-245.7</f>
        <v>12937.8</v>
      </c>
    </row>
    <row r="751" spans="1:6" ht="67.5">
      <c r="A751" s="169">
        <f t="shared" si="11"/>
        <v>735</v>
      </c>
      <c r="B751" s="170" t="s">
        <v>374</v>
      </c>
      <c r="C751" s="130" t="s">
        <v>239</v>
      </c>
      <c r="D751" s="130" t="s">
        <v>375</v>
      </c>
      <c r="E751" s="130"/>
      <c r="F751" s="131">
        <v>8325.5</v>
      </c>
    </row>
    <row r="752" spans="1:6" ht="22.5">
      <c r="A752" s="169">
        <f t="shared" si="11"/>
        <v>736</v>
      </c>
      <c r="B752" s="170" t="s">
        <v>919</v>
      </c>
      <c r="C752" s="130" t="s">
        <v>239</v>
      </c>
      <c r="D752" s="130" t="s">
        <v>375</v>
      </c>
      <c r="E752" s="130" t="s">
        <v>920</v>
      </c>
      <c r="F752" s="131">
        <v>223.7</v>
      </c>
    </row>
    <row r="753" spans="1:6" ht="22.5">
      <c r="A753" s="169">
        <f t="shared" si="11"/>
        <v>737</v>
      </c>
      <c r="B753" s="170" t="s">
        <v>438</v>
      </c>
      <c r="C753" s="130" t="s">
        <v>239</v>
      </c>
      <c r="D753" s="130" t="s">
        <v>375</v>
      </c>
      <c r="E753" s="130" t="s">
        <v>921</v>
      </c>
      <c r="F753" s="131">
        <v>223.7</v>
      </c>
    </row>
    <row r="754" spans="1:6" ht="12.75">
      <c r="A754" s="169">
        <f t="shared" si="11"/>
        <v>738</v>
      </c>
      <c r="B754" s="170" t="s">
        <v>33</v>
      </c>
      <c r="C754" s="130" t="s">
        <v>239</v>
      </c>
      <c r="D754" s="130" t="s">
        <v>375</v>
      </c>
      <c r="E754" s="130" t="s">
        <v>34</v>
      </c>
      <c r="F754" s="131">
        <v>8101.8</v>
      </c>
    </row>
    <row r="755" spans="1:6" ht="22.5">
      <c r="A755" s="169">
        <f t="shared" si="11"/>
        <v>739</v>
      </c>
      <c r="B755" s="170" t="s">
        <v>35</v>
      </c>
      <c r="C755" s="130" t="s">
        <v>239</v>
      </c>
      <c r="D755" s="130" t="s">
        <v>375</v>
      </c>
      <c r="E755" s="130" t="s">
        <v>36</v>
      </c>
      <c r="F755" s="131">
        <v>8101.8</v>
      </c>
    </row>
    <row r="756" spans="1:6" ht="22.5">
      <c r="A756" s="169">
        <f t="shared" si="11"/>
        <v>740</v>
      </c>
      <c r="B756" s="170" t="s">
        <v>650</v>
      </c>
      <c r="C756" s="130" t="s">
        <v>239</v>
      </c>
      <c r="D756" s="130" t="s">
        <v>773</v>
      </c>
      <c r="E756" s="130"/>
      <c r="F756" s="131">
        <v>1006.3</v>
      </c>
    </row>
    <row r="757" spans="1:6" ht="78.75">
      <c r="A757" s="169">
        <f t="shared" si="11"/>
        <v>741</v>
      </c>
      <c r="B757" s="174" t="s">
        <v>458</v>
      </c>
      <c r="C757" s="130" t="s">
        <v>239</v>
      </c>
      <c r="D757" s="130" t="s">
        <v>959</v>
      </c>
      <c r="E757" s="130"/>
      <c r="F757" s="131">
        <v>71.3</v>
      </c>
    </row>
    <row r="758" spans="1:6" ht="12.75">
      <c r="A758" s="169">
        <f t="shared" si="11"/>
        <v>742</v>
      </c>
      <c r="B758" s="170" t="s">
        <v>33</v>
      </c>
      <c r="C758" s="130" t="s">
        <v>239</v>
      </c>
      <c r="D758" s="130" t="s">
        <v>959</v>
      </c>
      <c r="E758" s="130" t="s">
        <v>34</v>
      </c>
      <c r="F758" s="131">
        <v>71.3</v>
      </c>
    </row>
    <row r="759" spans="1:6" ht="12.75">
      <c r="A759" s="169">
        <f t="shared" si="11"/>
        <v>743</v>
      </c>
      <c r="B759" s="170" t="s">
        <v>702</v>
      </c>
      <c r="C759" s="130" t="s">
        <v>239</v>
      </c>
      <c r="D759" s="130" t="s">
        <v>959</v>
      </c>
      <c r="E759" s="130" t="s">
        <v>703</v>
      </c>
      <c r="F759" s="131">
        <v>71.3</v>
      </c>
    </row>
    <row r="760" spans="1:6" ht="78.75">
      <c r="A760" s="169">
        <f t="shared" si="11"/>
        <v>744</v>
      </c>
      <c r="B760" s="174" t="s">
        <v>459</v>
      </c>
      <c r="C760" s="130" t="s">
        <v>239</v>
      </c>
      <c r="D760" s="130" t="s">
        <v>960</v>
      </c>
      <c r="E760" s="130"/>
      <c r="F760" s="131">
        <v>818</v>
      </c>
    </row>
    <row r="761" spans="1:6" ht="22.5">
      <c r="A761" s="169">
        <f t="shared" si="11"/>
        <v>745</v>
      </c>
      <c r="B761" s="170" t="s">
        <v>919</v>
      </c>
      <c r="C761" s="130" t="s">
        <v>239</v>
      </c>
      <c r="D761" s="130" t="s">
        <v>960</v>
      </c>
      <c r="E761" s="130" t="s">
        <v>920</v>
      </c>
      <c r="F761" s="131">
        <v>679</v>
      </c>
    </row>
    <row r="762" spans="1:6" ht="22.5">
      <c r="A762" s="169">
        <f t="shared" si="11"/>
        <v>746</v>
      </c>
      <c r="B762" s="170" t="s">
        <v>438</v>
      </c>
      <c r="C762" s="130" t="s">
        <v>239</v>
      </c>
      <c r="D762" s="130" t="s">
        <v>960</v>
      </c>
      <c r="E762" s="130" t="s">
        <v>921</v>
      </c>
      <c r="F762" s="131">
        <v>679</v>
      </c>
    </row>
    <row r="763" spans="1:6" ht="12.75">
      <c r="A763" s="169">
        <f t="shared" si="11"/>
        <v>747</v>
      </c>
      <c r="B763" s="170" t="s">
        <v>33</v>
      </c>
      <c r="C763" s="130" t="s">
        <v>239</v>
      </c>
      <c r="D763" s="130" t="s">
        <v>960</v>
      </c>
      <c r="E763" s="130" t="s">
        <v>34</v>
      </c>
      <c r="F763" s="131">
        <v>139</v>
      </c>
    </row>
    <row r="764" spans="1:6" ht="12.75">
      <c r="A764" s="169">
        <f t="shared" si="11"/>
        <v>748</v>
      </c>
      <c r="B764" s="170" t="s">
        <v>702</v>
      </c>
      <c r="C764" s="130" t="s">
        <v>239</v>
      </c>
      <c r="D764" s="130" t="s">
        <v>960</v>
      </c>
      <c r="E764" s="130" t="s">
        <v>703</v>
      </c>
      <c r="F764" s="131">
        <v>139</v>
      </c>
    </row>
    <row r="765" spans="1:6" ht="123.75">
      <c r="A765" s="169">
        <f t="shared" si="11"/>
        <v>749</v>
      </c>
      <c r="B765" s="174" t="s">
        <v>460</v>
      </c>
      <c r="C765" s="130" t="s">
        <v>239</v>
      </c>
      <c r="D765" s="130" t="s">
        <v>961</v>
      </c>
      <c r="E765" s="130"/>
      <c r="F765" s="131">
        <v>117</v>
      </c>
    </row>
    <row r="766" spans="1:6" ht="12.75">
      <c r="A766" s="169">
        <f t="shared" si="11"/>
        <v>750</v>
      </c>
      <c r="B766" s="170" t="s">
        <v>33</v>
      </c>
      <c r="C766" s="130" t="s">
        <v>239</v>
      </c>
      <c r="D766" s="130" t="s">
        <v>961</v>
      </c>
      <c r="E766" s="130" t="s">
        <v>34</v>
      </c>
      <c r="F766" s="131">
        <v>117</v>
      </c>
    </row>
    <row r="767" spans="1:6" ht="12.75">
      <c r="A767" s="169">
        <f t="shared" si="11"/>
        <v>751</v>
      </c>
      <c r="B767" s="170" t="s">
        <v>702</v>
      </c>
      <c r="C767" s="130" t="s">
        <v>239</v>
      </c>
      <c r="D767" s="130" t="s">
        <v>961</v>
      </c>
      <c r="E767" s="130" t="s">
        <v>703</v>
      </c>
      <c r="F767" s="131">
        <v>117</v>
      </c>
    </row>
    <row r="768" spans="1:6" ht="22.5">
      <c r="A768" s="169">
        <f t="shared" si="11"/>
        <v>752</v>
      </c>
      <c r="B768" s="170" t="s">
        <v>1047</v>
      </c>
      <c r="C768" s="130" t="s">
        <v>239</v>
      </c>
      <c r="D768" s="130" t="s">
        <v>1048</v>
      </c>
      <c r="E768" s="130"/>
      <c r="F768" s="131">
        <v>3192.1</v>
      </c>
    </row>
    <row r="769" spans="1:6" ht="12.75">
      <c r="A769" s="169">
        <f t="shared" si="11"/>
        <v>753</v>
      </c>
      <c r="B769" s="170" t="s">
        <v>29</v>
      </c>
      <c r="C769" s="130" t="s">
        <v>239</v>
      </c>
      <c r="D769" s="130" t="s">
        <v>30</v>
      </c>
      <c r="E769" s="130"/>
      <c r="F769" s="131">
        <v>3192.1</v>
      </c>
    </row>
    <row r="770" spans="1:6" ht="56.25">
      <c r="A770" s="169">
        <f t="shared" si="11"/>
        <v>754</v>
      </c>
      <c r="B770" s="170" t="s">
        <v>487</v>
      </c>
      <c r="C770" s="130" t="s">
        <v>239</v>
      </c>
      <c r="D770" s="130" t="s">
        <v>488</v>
      </c>
      <c r="E770" s="130"/>
      <c r="F770" s="131">
        <v>390.2</v>
      </c>
    </row>
    <row r="771" spans="1:6" ht="12.75">
      <c r="A771" s="169">
        <f t="shared" si="11"/>
        <v>755</v>
      </c>
      <c r="B771" s="170" t="s">
        <v>33</v>
      </c>
      <c r="C771" s="130" t="s">
        <v>239</v>
      </c>
      <c r="D771" s="130" t="s">
        <v>488</v>
      </c>
      <c r="E771" s="130" t="s">
        <v>34</v>
      </c>
      <c r="F771" s="131">
        <v>390.2</v>
      </c>
    </row>
    <row r="772" spans="1:6" ht="22.5">
      <c r="A772" s="169">
        <f t="shared" si="11"/>
        <v>756</v>
      </c>
      <c r="B772" s="170" t="s">
        <v>35</v>
      </c>
      <c r="C772" s="130" t="s">
        <v>239</v>
      </c>
      <c r="D772" s="130" t="s">
        <v>488</v>
      </c>
      <c r="E772" s="130" t="s">
        <v>36</v>
      </c>
      <c r="F772" s="131">
        <v>390.2</v>
      </c>
    </row>
    <row r="773" spans="1:6" ht="56.25">
      <c r="A773" s="169">
        <f t="shared" si="11"/>
        <v>757</v>
      </c>
      <c r="B773" s="170" t="s">
        <v>489</v>
      </c>
      <c r="C773" s="130" t="s">
        <v>239</v>
      </c>
      <c r="D773" s="130" t="s">
        <v>490</v>
      </c>
      <c r="E773" s="130"/>
      <c r="F773" s="131">
        <v>1306.3</v>
      </c>
    </row>
    <row r="774" spans="1:6" ht="12.75">
      <c r="A774" s="169">
        <f t="shared" si="11"/>
        <v>758</v>
      </c>
      <c r="B774" s="170" t="s">
        <v>33</v>
      </c>
      <c r="C774" s="130" t="s">
        <v>239</v>
      </c>
      <c r="D774" s="130" t="s">
        <v>490</v>
      </c>
      <c r="E774" s="130" t="s">
        <v>34</v>
      </c>
      <c r="F774" s="131">
        <v>1306.3</v>
      </c>
    </row>
    <row r="775" spans="1:6" ht="22.5">
      <c r="A775" s="169">
        <f t="shared" si="11"/>
        <v>759</v>
      </c>
      <c r="B775" s="170" t="s">
        <v>35</v>
      </c>
      <c r="C775" s="130" t="s">
        <v>239</v>
      </c>
      <c r="D775" s="130" t="s">
        <v>490</v>
      </c>
      <c r="E775" s="130" t="s">
        <v>36</v>
      </c>
      <c r="F775" s="131">
        <v>1306.3</v>
      </c>
    </row>
    <row r="776" spans="1:6" ht="67.5">
      <c r="A776" s="169">
        <f t="shared" si="11"/>
        <v>760</v>
      </c>
      <c r="B776" s="174" t="s">
        <v>31</v>
      </c>
      <c r="C776" s="130" t="s">
        <v>239</v>
      </c>
      <c r="D776" s="130" t="s">
        <v>32</v>
      </c>
      <c r="E776" s="130"/>
      <c r="F776" s="131">
        <v>1495.6</v>
      </c>
    </row>
    <row r="777" spans="1:6" ht="12.75">
      <c r="A777" s="169">
        <f t="shared" si="11"/>
        <v>761</v>
      </c>
      <c r="B777" s="170" t="s">
        <v>33</v>
      </c>
      <c r="C777" s="130" t="s">
        <v>239</v>
      </c>
      <c r="D777" s="130" t="s">
        <v>32</v>
      </c>
      <c r="E777" s="130" t="s">
        <v>34</v>
      </c>
      <c r="F777" s="131">
        <v>1495.6</v>
      </c>
    </row>
    <row r="778" spans="1:6" ht="22.5">
      <c r="A778" s="169">
        <f t="shared" si="11"/>
        <v>762</v>
      </c>
      <c r="B778" s="170" t="s">
        <v>35</v>
      </c>
      <c r="C778" s="130" t="s">
        <v>239</v>
      </c>
      <c r="D778" s="130" t="s">
        <v>32</v>
      </c>
      <c r="E778" s="130" t="s">
        <v>36</v>
      </c>
      <c r="F778" s="131">
        <v>1495.6</v>
      </c>
    </row>
    <row r="779" spans="1:6" ht="12.75">
      <c r="A779" s="169">
        <f t="shared" si="11"/>
        <v>763</v>
      </c>
      <c r="B779" s="170" t="s">
        <v>240</v>
      </c>
      <c r="C779" s="130" t="s">
        <v>241</v>
      </c>
      <c r="D779" s="130"/>
      <c r="E779" s="130"/>
      <c r="F779" s="131">
        <f>3770.6+70</f>
        <v>3840.6</v>
      </c>
    </row>
    <row r="780" spans="1:6" ht="12.75">
      <c r="A780" s="169">
        <f t="shared" si="11"/>
        <v>764</v>
      </c>
      <c r="B780" s="170" t="s">
        <v>118</v>
      </c>
      <c r="C780" s="130" t="s">
        <v>241</v>
      </c>
      <c r="D780" s="130" t="s">
        <v>119</v>
      </c>
      <c r="E780" s="130"/>
      <c r="F780" s="131">
        <f>1112.3+70</f>
        <v>1182.3</v>
      </c>
    </row>
    <row r="781" spans="1:6" ht="22.5">
      <c r="A781" s="169">
        <f t="shared" si="11"/>
        <v>765</v>
      </c>
      <c r="B781" s="170" t="s">
        <v>120</v>
      </c>
      <c r="C781" s="130" t="s">
        <v>241</v>
      </c>
      <c r="D781" s="130" t="s">
        <v>121</v>
      </c>
      <c r="E781" s="130"/>
      <c r="F781" s="131">
        <f>1112.3+70</f>
        <v>1182.3</v>
      </c>
    </row>
    <row r="782" spans="1:6" ht="78.75">
      <c r="A782" s="169">
        <f t="shared" si="11"/>
        <v>766</v>
      </c>
      <c r="B782" s="174" t="s">
        <v>646</v>
      </c>
      <c r="C782" s="130" t="s">
        <v>241</v>
      </c>
      <c r="D782" s="130" t="s">
        <v>647</v>
      </c>
      <c r="E782" s="130"/>
      <c r="F782" s="131">
        <f>1112.3+70</f>
        <v>1182.3</v>
      </c>
    </row>
    <row r="783" spans="1:6" ht="22.5">
      <c r="A783" s="169">
        <f t="shared" si="11"/>
        <v>767</v>
      </c>
      <c r="B783" s="170" t="s">
        <v>919</v>
      </c>
      <c r="C783" s="130" t="s">
        <v>241</v>
      </c>
      <c r="D783" s="130" t="s">
        <v>647</v>
      </c>
      <c r="E783" s="130" t="s">
        <v>920</v>
      </c>
      <c r="F783" s="131">
        <v>3.3</v>
      </c>
    </row>
    <row r="784" spans="1:6" ht="22.5">
      <c r="A784" s="169">
        <f t="shared" si="11"/>
        <v>768</v>
      </c>
      <c r="B784" s="170" t="s">
        <v>438</v>
      </c>
      <c r="C784" s="130" t="s">
        <v>241</v>
      </c>
      <c r="D784" s="130" t="s">
        <v>647</v>
      </c>
      <c r="E784" s="130" t="s">
        <v>921</v>
      </c>
      <c r="F784" s="131">
        <v>3.3</v>
      </c>
    </row>
    <row r="785" spans="1:6" ht="12.75">
      <c r="A785" s="169">
        <f t="shared" si="11"/>
        <v>769</v>
      </c>
      <c r="B785" s="170" t="s">
        <v>33</v>
      </c>
      <c r="C785" s="130" t="s">
        <v>241</v>
      </c>
      <c r="D785" s="130" t="s">
        <v>647</v>
      </c>
      <c r="E785" s="130" t="s">
        <v>34</v>
      </c>
      <c r="F785" s="131">
        <f>1109+70</f>
        <v>1179</v>
      </c>
    </row>
    <row r="786" spans="1:6" ht="22.5">
      <c r="A786" s="169">
        <f t="shared" si="11"/>
        <v>770</v>
      </c>
      <c r="B786" s="170" t="s">
        <v>35</v>
      </c>
      <c r="C786" s="130" t="s">
        <v>241</v>
      </c>
      <c r="D786" s="130" t="s">
        <v>647</v>
      </c>
      <c r="E786" s="130" t="s">
        <v>36</v>
      </c>
      <c r="F786" s="131">
        <f>1109+70</f>
        <v>1179</v>
      </c>
    </row>
    <row r="787" spans="1:6" ht="22.5">
      <c r="A787" s="169">
        <f t="shared" si="11"/>
        <v>771</v>
      </c>
      <c r="B787" s="170" t="s">
        <v>939</v>
      </c>
      <c r="C787" s="130" t="s">
        <v>241</v>
      </c>
      <c r="D787" s="130" t="s">
        <v>940</v>
      </c>
      <c r="E787" s="130"/>
      <c r="F787" s="131">
        <v>2658.3</v>
      </c>
    </row>
    <row r="788" spans="1:6" ht="22.5">
      <c r="A788" s="169">
        <f t="shared" si="11"/>
        <v>772</v>
      </c>
      <c r="B788" s="170" t="s">
        <v>941</v>
      </c>
      <c r="C788" s="130" t="s">
        <v>241</v>
      </c>
      <c r="D788" s="130" t="s">
        <v>942</v>
      </c>
      <c r="E788" s="130"/>
      <c r="F788" s="131">
        <v>2658.3</v>
      </c>
    </row>
    <row r="789" spans="1:6" ht="56.25">
      <c r="A789" s="169">
        <f t="shared" si="11"/>
        <v>773</v>
      </c>
      <c r="B789" s="170" t="s">
        <v>586</v>
      </c>
      <c r="C789" s="130" t="s">
        <v>241</v>
      </c>
      <c r="D789" s="130" t="s">
        <v>587</v>
      </c>
      <c r="E789" s="130"/>
      <c r="F789" s="131">
        <v>2658.3</v>
      </c>
    </row>
    <row r="790" spans="1:6" ht="22.5">
      <c r="A790" s="169">
        <f t="shared" si="11"/>
        <v>774</v>
      </c>
      <c r="B790" s="170" t="s">
        <v>919</v>
      </c>
      <c r="C790" s="130" t="s">
        <v>241</v>
      </c>
      <c r="D790" s="130" t="s">
        <v>587</v>
      </c>
      <c r="E790" s="130" t="s">
        <v>920</v>
      </c>
      <c r="F790" s="131">
        <v>2658.3</v>
      </c>
    </row>
    <row r="791" spans="1:6" ht="22.5">
      <c r="A791" s="169">
        <f t="shared" si="11"/>
        <v>775</v>
      </c>
      <c r="B791" s="170" t="s">
        <v>438</v>
      </c>
      <c r="C791" s="130" t="s">
        <v>241</v>
      </c>
      <c r="D791" s="130" t="s">
        <v>587</v>
      </c>
      <c r="E791" s="130" t="s">
        <v>921</v>
      </c>
      <c r="F791" s="131">
        <v>2658.3</v>
      </c>
    </row>
    <row r="792" spans="1:6" ht="12.75">
      <c r="A792" s="169">
        <f t="shared" si="11"/>
        <v>776</v>
      </c>
      <c r="B792" s="170" t="s">
        <v>352</v>
      </c>
      <c r="C792" s="130" t="s">
        <v>353</v>
      </c>
      <c r="D792" s="130"/>
      <c r="E792" s="130"/>
      <c r="F792" s="131">
        <v>6778.1</v>
      </c>
    </row>
    <row r="793" spans="1:6" ht="22.5">
      <c r="A793" s="169">
        <f t="shared" si="11"/>
        <v>777</v>
      </c>
      <c r="B793" s="170" t="s">
        <v>680</v>
      </c>
      <c r="C793" s="130" t="s">
        <v>353</v>
      </c>
      <c r="D793" s="130" t="s">
        <v>681</v>
      </c>
      <c r="E793" s="130"/>
      <c r="F793" s="131">
        <v>6778.1</v>
      </c>
    </row>
    <row r="794" spans="1:6" ht="22.5">
      <c r="A794" s="169">
        <f t="shared" si="11"/>
        <v>778</v>
      </c>
      <c r="B794" s="170" t="s">
        <v>650</v>
      </c>
      <c r="C794" s="130" t="s">
        <v>353</v>
      </c>
      <c r="D794" s="130" t="s">
        <v>773</v>
      </c>
      <c r="E794" s="130"/>
      <c r="F794" s="131">
        <v>6778.1</v>
      </c>
    </row>
    <row r="795" spans="1:6" ht="78.75">
      <c r="A795" s="169">
        <f t="shared" si="11"/>
        <v>779</v>
      </c>
      <c r="B795" s="174" t="s">
        <v>774</v>
      </c>
      <c r="C795" s="130" t="s">
        <v>353</v>
      </c>
      <c r="D795" s="130" t="s">
        <v>775</v>
      </c>
      <c r="E795" s="130"/>
      <c r="F795" s="131">
        <v>6778.1</v>
      </c>
    </row>
    <row r="796" spans="1:6" ht="56.25">
      <c r="A796" s="169">
        <f aca="true" t="shared" si="12" ref="A796:A858">A795+1</f>
        <v>780</v>
      </c>
      <c r="B796" s="170" t="s">
        <v>738</v>
      </c>
      <c r="C796" s="130" t="s">
        <v>353</v>
      </c>
      <c r="D796" s="130" t="s">
        <v>775</v>
      </c>
      <c r="E796" s="130" t="s">
        <v>739</v>
      </c>
      <c r="F796" s="131">
        <v>6333.6</v>
      </c>
    </row>
    <row r="797" spans="1:6" ht="22.5">
      <c r="A797" s="169">
        <f t="shared" si="12"/>
        <v>781</v>
      </c>
      <c r="B797" s="170" t="s">
        <v>916</v>
      </c>
      <c r="C797" s="130" t="s">
        <v>353</v>
      </c>
      <c r="D797" s="130" t="s">
        <v>775</v>
      </c>
      <c r="E797" s="130" t="s">
        <v>303</v>
      </c>
      <c r="F797" s="131">
        <v>6333.6</v>
      </c>
    </row>
    <row r="798" spans="1:6" ht="22.5">
      <c r="A798" s="169">
        <f t="shared" si="12"/>
        <v>782</v>
      </c>
      <c r="B798" s="170" t="s">
        <v>919</v>
      </c>
      <c r="C798" s="130" t="s">
        <v>353</v>
      </c>
      <c r="D798" s="130" t="s">
        <v>775</v>
      </c>
      <c r="E798" s="130" t="s">
        <v>920</v>
      </c>
      <c r="F798" s="131">
        <v>444.4</v>
      </c>
    </row>
    <row r="799" spans="1:6" ht="22.5">
      <c r="A799" s="169">
        <f t="shared" si="12"/>
        <v>783</v>
      </c>
      <c r="B799" s="170" t="s">
        <v>438</v>
      </c>
      <c r="C799" s="130" t="s">
        <v>353</v>
      </c>
      <c r="D799" s="130" t="s">
        <v>775</v>
      </c>
      <c r="E799" s="130" t="s">
        <v>921</v>
      </c>
      <c r="F799" s="131">
        <v>444.4</v>
      </c>
    </row>
    <row r="800" spans="1:6" ht="12.75">
      <c r="A800" s="169">
        <f t="shared" si="12"/>
        <v>784</v>
      </c>
      <c r="B800" s="170" t="s">
        <v>949</v>
      </c>
      <c r="C800" s="130" t="s">
        <v>353</v>
      </c>
      <c r="D800" s="130" t="s">
        <v>775</v>
      </c>
      <c r="E800" s="130" t="s">
        <v>950</v>
      </c>
      <c r="F800" s="131">
        <v>0.1</v>
      </c>
    </row>
    <row r="801" spans="1:6" ht="12.75">
      <c r="A801" s="169">
        <f t="shared" si="12"/>
        <v>785</v>
      </c>
      <c r="B801" s="170" t="s">
        <v>951</v>
      </c>
      <c r="C801" s="130" t="s">
        <v>353</v>
      </c>
      <c r="D801" s="130" t="s">
        <v>775</v>
      </c>
      <c r="E801" s="130" t="s">
        <v>952</v>
      </c>
      <c r="F801" s="131">
        <v>0.1</v>
      </c>
    </row>
    <row r="802" spans="1:6" ht="12.75">
      <c r="A802" s="169">
        <f t="shared" si="12"/>
        <v>786</v>
      </c>
      <c r="B802" s="170" t="s">
        <v>354</v>
      </c>
      <c r="C802" s="130" t="s">
        <v>355</v>
      </c>
      <c r="D802" s="130"/>
      <c r="E802" s="130"/>
      <c r="F802" s="131">
        <v>4591.1</v>
      </c>
    </row>
    <row r="803" spans="1:6" ht="12.75">
      <c r="A803" s="169">
        <f t="shared" si="12"/>
        <v>787</v>
      </c>
      <c r="B803" s="170" t="s">
        <v>556</v>
      </c>
      <c r="C803" s="130" t="s">
        <v>557</v>
      </c>
      <c r="D803" s="130"/>
      <c r="E803" s="130"/>
      <c r="F803" s="131">
        <v>80.4</v>
      </c>
    </row>
    <row r="804" spans="1:6" ht="33.75">
      <c r="A804" s="169">
        <f t="shared" si="12"/>
        <v>788</v>
      </c>
      <c r="B804" s="170" t="s">
        <v>1015</v>
      </c>
      <c r="C804" s="130" t="s">
        <v>557</v>
      </c>
      <c r="D804" s="130" t="s">
        <v>1016</v>
      </c>
      <c r="E804" s="130"/>
      <c r="F804" s="131">
        <v>80.4</v>
      </c>
    </row>
    <row r="805" spans="1:6" ht="22.5">
      <c r="A805" s="169">
        <f t="shared" si="12"/>
        <v>789</v>
      </c>
      <c r="B805" s="170" t="s">
        <v>1035</v>
      </c>
      <c r="C805" s="130" t="s">
        <v>557</v>
      </c>
      <c r="D805" s="130" t="s">
        <v>1036</v>
      </c>
      <c r="E805" s="130"/>
      <c r="F805" s="131">
        <v>80.4</v>
      </c>
    </row>
    <row r="806" spans="1:6" ht="90">
      <c r="A806" s="169">
        <f t="shared" si="12"/>
        <v>790</v>
      </c>
      <c r="B806" s="174" t="s">
        <v>559</v>
      </c>
      <c r="C806" s="130" t="s">
        <v>557</v>
      </c>
      <c r="D806" s="130" t="s">
        <v>560</v>
      </c>
      <c r="E806" s="130"/>
      <c r="F806" s="131">
        <v>80.4</v>
      </c>
    </row>
    <row r="807" spans="1:6" ht="12.75">
      <c r="A807" s="169">
        <f t="shared" si="12"/>
        <v>791</v>
      </c>
      <c r="B807" s="170" t="s">
        <v>1021</v>
      </c>
      <c r="C807" s="130" t="s">
        <v>557</v>
      </c>
      <c r="D807" s="130" t="s">
        <v>560</v>
      </c>
      <c r="E807" s="130" t="s">
        <v>62</v>
      </c>
      <c r="F807" s="131">
        <v>80.4</v>
      </c>
    </row>
    <row r="808" spans="1:6" ht="12.75">
      <c r="A808" s="169">
        <f t="shared" si="12"/>
        <v>792</v>
      </c>
      <c r="B808" s="170" t="s">
        <v>340</v>
      </c>
      <c r="C808" s="130" t="s">
        <v>557</v>
      </c>
      <c r="D808" s="130" t="s">
        <v>560</v>
      </c>
      <c r="E808" s="130" t="s">
        <v>1022</v>
      </c>
      <c r="F808" s="131">
        <v>80.4</v>
      </c>
    </row>
    <row r="809" spans="1:6" ht="12.75">
      <c r="A809" s="169">
        <f t="shared" si="12"/>
        <v>793</v>
      </c>
      <c r="B809" s="170" t="s">
        <v>356</v>
      </c>
      <c r="C809" s="130" t="s">
        <v>357</v>
      </c>
      <c r="D809" s="130"/>
      <c r="E809" s="130"/>
      <c r="F809" s="131">
        <v>4510.7</v>
      </c>
    </row>
    <row r="810" spans="1:6" ht="12.75">
      <c r="A810" s="169">
        <f t="shared" si="12"/>
        <v>794</v>
      </c>
      <c r="B810" s="170" t="s">
        <v>118</v>
      </c>
      <c r="C810" s="130" t="s">
        <v>357</v>
      </c>
      <c r="D810" s="130" t="s">
        <v>119</v>
      </c>
      <c r="E810" s="130"/>
      <c r="F810" s="131">
        <v>300</v>
      </c>
    </row>
    <row r="811" spans="1:6" ht="22.5">
      <c r="A811" s="169">
        <f t="shared" si="12"/>
        <v>795</v>
      </c>
      <c r="B811" s="170" t="s">
        <v>120</v>
      </c>
      <c r="C811" s="130" t="s">
        <v>357</v>
      </c>
      <c r="D811" s="130" t="s">
        <v>121</v>
      </c>
      <c r="E811" s="130"/>
      <c r="F811" s="131">
        <v>300</v>
      </c>
    </row>
    <row r="812" spans="1:6" ht="67.5">
      <c r="A812" s="169">
        <f t="shared" si="12"/>
        <v>796</v>
      </c>
      <c r="B812" s="174" t="s">
        <v>443</v>
      </c>
      <c r="C812" s="130" t="s">
        <v>357</v>
      </c>
      <c r="D812" s="130" t="s">
        <v>444</v>
      </c>
      <c r="E812" s="130"/>
      <c r="F812" s="131">
        <v>300</v>
      </c>
    </row>
    <row r="813" spans="1:6" ht="22.5">
      <c r="A813" s="169">
        <f t="shared" si="12"/>
        <v>797</v>
      </c>
      <c r="B813" s="170" t="s">
        <v>919</v>
      </c>
      <c r="C813" s="130" t="s">
        <v>357</v>
      </c>
      <c r="D813" s="130" t="s">
        <v>444</v>
      </c>
      <c r="E813" s="130" t="s">
        <v>920</v>
      </c>
      <c r="F813" s="131">
        <v>300</v>
      </c>
    </row>
    <row r="814" spans="1:6" ht="22.5">
      <c r="A814" s="169">
        <f t="shared" si="12"/>
        <v>798</v>
      </c>
      <c r="B814" s="170" t="s">
        <v>438</v>
      </c>
      <c r="C814" s="130" t="s">
        <v>357</v>
      </c>
      <c r="D814" s="130" t="s">
        <v>444</v>
      </c>
      <c r="E814" s="130" t="s">
        <v>921</v>
      </c>
      <c r="F814" s="131">
        <v>300</v>
      </c>
    </row>
    <row r="815" spans="1:6" ht="22.5">
      <c r="A815" s="169">
        <f t="shared" si="12"/>
        <v>799</v>
      </c>
      <c r="B815" s="170" t="s">
        <v>88</v>
      </c>
      <c r="C815" s="130" t="s">
        <v>357</v>
      </c>
      <c r="D815" s="130" t="s">
        <v>185</v>
      </c>
      <c r="E815" s="130"/>
      <c r="F815" s="131">
        <v>4210.7</v>
      </c>
    </row>
    <row r="816" spans="1:6" ht="22.5">
      <c r="A816" s="169">
        <f t="shared" si="12"/>
        <v>800</v>
      </c>
      <c r="B816" s="170" t="s">
        <v>478</v>
      </c>
      <c r="C816" s="130" t="s">
        <v>357</v>
      </c>
      <c r="D816" s="130" t="s">
        <v>89</v>
      </c>
      <c r="E816" s="130"/>
      <c r="F816" s="131">
        <v>3230.7</v>
      </c>
    </row>
    <row r="817" spans="1:6" ht="90">
      <c r="A817" s="169">
        <f t="shared" si="12"/>
        <v>801</v>
      </c>
      <c r="B817" s="174" t="s">
        <v>479</v>
      </c>
      <c r="C817" s="130" t="s">
        <v>357</v>
      </c>
      <c r="D817" s="130" t="s">
        <v>480</v>
      </c>
      <c r="E817" s="130"/>
      <c r="F817" s="131">
        <v>34.7</v>
      </c>
    </row>
    <row r="818" spans="1:6" ht="22.5">
      <c r="A818" s="169">
        <f t="shared" si="12"/>
        <v>802</v>
      </c>
      <c r="B818" s="170" t="s">
        <v>915</v>
      </c>
      <c r="C818" s="130" t="s">
        <v>357</v>
      </c>
      <c r="D818" s="130" t="s">
        <v>480</v>
      </c>
      <c r="E818" s="130" t="s">
        <v>812</v>
      </c>
      <c r="F818" s="131">
        <v>34.7</v>
      </c>
    </row>
    <row r="819" spans="1:6" ht="12.75">
      <c r="A819" s="169">
        <f t="shared" si="12"/>
        <v>803</v>
      </c>
      <c r="B819" s="170" t="s">
        <v>813</v>
      </c>
      <c r="C819" s="130" t="s">
        <v>357</v>
      </c>
      <c r="D819" s="130" t="s">
        <v>480</v>
      </c>
      <c r="E819" s="130" t="s">
        <v>814</v>
      </c>
      <c r="F819" s="131">
        <v>34.7</v>
      </c>
    </row>
    <row r="820" spans="1:6" ht="56.25">
      <c r="A820" s="169">
        <f t="shared" si="12"/>
        <v>804</v>
      </c>
      <c r="B820" s="170" t="s">
        <v>113</v>
      </c>
      <c r="C820" s="130" t="s">
        <v>357</v>
      </c>
      <c r="D820" s="130" t="s">
        <v>114</v>
      </c>
      <c r="E820" s="130"/>
      <c r="F820" s="131">
        <v>3196</v>
      </c>
    </row>
    <row r="821" spans="1:6" ht="22.5">
      <c r="A821" s="169">
        <f t="shared" si="12"/>
        <v>805</v>
      </c>
      <c r="B821" s="170" t="s">
        <v>915</v>
      </c>
      <c r="C821" s="130" t="s">
        <v>357</v>
      </c>
      <c r="D821" s="130" t="s">
        <v>114</v>
      </c>
      <c r="E821" s="130" t="s">
        <v>812</v>
      </c>
      <c r="F821" s="131">
        <v>3196</v>
      </c>
    </row>
    <row r="822" spans="1:6" ht="12.75">
      <c r="A822" s="169">
        <f t="shared" si="12"/>
        <v>806</v>
      </c>
      <c r="B822" s="170" t="s">
        <v>813</v>
      </c>
      <c r="C822" s="130" t="s">
        <v>357</v>
      </c>
      <c r="D822" s="130" t="s">
        <v>114</v>
      </c>
      <c r="E822" s="130" t="s">
        <v>814</v>
      </c>
      <c r="F822" s="131">
        <v>3196</v>
      </c>
    </row>
    <row r="823" spans="1:6" ht="12.75">
      <c r="A823" s="169">
        <f t="shared" si="12"/>
        <v>807</v>
      </c>
      <c r="B823" s="170" t="s">
        <v>743</v>
      </c>
      <c r="C823" s="130" t="s">
        <v>357</v>
      </c>
      <c r="D823" s="130" t="s">
        <v>115</v>
      </c>
      <c r="E823" s="130"/>
      <c r="F823" s="131">
        <v>980</v>
      </c>
    </row>
    <row r="824" spans="1:6" ht="78.75">
      <c r="A824" s="169">
        <f t="shared" si="12"/>
        <v>808</v>
      </c>
      <c r="B824" s="174" t="s">
        <v>116</v>
      </c>
      <c r="C824" s="130" t="s">
        <v>357</v>
      </c>
      <c r="D824" s="130" t="s">
        <v>117</v>
      </c>
      <c r="E824" s="130"/>
      <c r="F824" s="131">
        <v>980</v>
      </c>
    </row>
    <row r="825" spans="1:6" ht="22.5">
      <c r="A825" s="169">
        <f t="shared" si="12"/>
        <v>809</v>
      </c>
      <c r="B825" s="170" t="s">
        <v>919</v>
      </c>
      <c r="C825" s="130" t="s">
        <v>357</v>
      </c>
      <c r="D825" s="130" t="s">
        <v>117</v>
      </c>
      <c r="E825" s="130" t="s">
        <v>920</v>
      </c>
      <c r="F825" s="131">
        <v>980</v>
      </c>
    </row>
    <row r="826" spans="1:6" ht="22.5">
      <c r="A826" s="169">
        <f t="shared" si="12"/>
        <v>810</v>
      </c>
      <c r="B826" s="170" t="s">
        <v>438</v>
      </c>
      <c r="C826" s="130" t="s">
        <v>357</v>
      </c>
      <c r="D826" s="130" t="s">
        <v>117</v>
      </c>
      <c r="E826" s="130" t="s">
        <v>921</v>
      </c>
      <c r="F826" s="131">
        <v>980</v>
      </c>
    </row>
    <row r="827" spans="1:6" ht="22.5">
      <c r="A827" s="169">
        <f t="shared" si="12"/>
        <v>811</v>
      </c>
      <c r="B827" s="170" t="s">
        <v>358</v>
      </c>
      <c r="C827" s="130" t="s">
        <v>879</v>
      </c>
      <c r="D827" s="130"/>
      <c r="E827" s="130"/>
      <c r="F827" s="131">
        <v>83.6</v>
      </c>
    </row>
    <row r="828" spans="1:6" ht="22.5">
      <c r="A828" s="169">
        <f t="shared" si="12"/>
        <v>812</v>
      </c>
      <c r="B828" s="170" t="s">
        <v>880</v>
      </c>
      <c r="C828" s="130" t="s">
        <v>881</v>
      </c>
      <c r="D828" s="130"/>
      <c r="E828" s="130"/>
      <c r="F828" s="131">
        <v>83.6</v>
      </c>
    </row>
    <row r="829" spans="1:6" ht="22.5">
      <c r="A829" s="169">
        <f t="shared" si="12"/>
        <v>813</v>
      </c>
      <c r="B829" s="170" t="s">
        <v>648</v>
      </c>
      <c r="C829" s="130" t="s">
        <v>881</v>
      </c>
      <c r="D829" s="130" t="s">
        <v>649</v>
      </c>
      <c r="E829" s="130"/>
      <c r="F829" s="131">
        <v>83.6</v>
      </c>
    </row>
    <row r="830" spans="1:6" ht="12.75">
      <c r="A830" s="169">
        <f t="shared" si="12"/>
        <v>814</v>
      </c>
      <c r="B830" s="170" t="s">
        <v>662</v>
      </c>
      <c r="C830" s="130" t="s">
        <v>881</v>
      </c>
      <c r="D830" s="130" t="s">
        <v>663</v>
      </c>
      <c r="E830" s="130"/>
      <c r="F830" s="131">
        <v>83.6</v>
      </c>
    </row>
    <row r="831" spans="1:6" ht="45">
      <c r="A831" s="169">
        <f t="shared" si="12"/>
        <v>815</v>
      </c>
      <c r="B831" s="170" t="s">
        <v>664</v>
      </c>
      <c r="C831" s="130" t="s">
        <v>881</v>
      </c>
      <c r="D831" s="130" t="s">
        <v>665</v>
      </c>
      <c r="E831" s="130"/>
      <c r="F831" s="131">
        <v>83.6</v>
      </c>
    </row>
    <row r="832" spans="1:6" ht="22.5">
      <c r="A832" s="169">
        <f t="shared" si="12"/>
        <v>816</v>
      </c>
      <c r="B832" s="170" t="s">
        <v>666</v>
      </c>
      <c r="C832" s="130" t="s">
        <v>881</v>
      </c>
      <c r="D832" s="130" t="s">
        <v>665</v>
      </c>
      <c r="E832" s="130" t="s">
        <v>667</v>
      </c>
      <c r="F832" s="131">
        <v>83.6</v>
      </c>
    </row>
    <row r="833" spans="1:6" ht="12.75">
      <c r="A833" s="169">
        <f t="shared" si="12"/>
        <v>817</v>
      </c>
      <c r="B833" s="170" t="s">
        <v>668</v>
      </c>
      <c r="C833" s="130" t="s">
        <v>881</v>
      </c>
      <c r="D833" s="130" t="s">
        <v>665</v>
      </c>
      <c r="E833" s="130" t="s">
        <v>669</v>
      </c>
      <c r="F833" s="131">
        <v>83.6</v>
      </c>
    </row>
    <row r="834" spans="1:6" ht="33.75">
      <c r="A834" s="169">
        <f t="shared" si="12"/>
        <v>818</v>
      </c>
      <c r="B834" s="170" t="s">
        <v>670</v>
      </c>
      <c r="C834" s="130" t="s">
        <v>882</v>
      </c>
      <c r="D834" s="130"/>
      <c r="E834" s="130"/>
      <c r="F834" s="131">
        <v>99123</v>
      </c>
    </row>
    <row r="835" spans="1:6" ht="33.75">
      <c r="A835" s="169">
        <f t="shared" si="12"/>
        <v>819</v>
      </c>
      <c r="B835" s="170" t="s">
        <v>49</v>
      </c>
      <c r="C835" s="130" t="s">
        <v>50</v>
      </c>
      <c r="D835" s="130"/>
      <c r="E835" s="130"/>
      <c r="F835" s="131">
        <v>55727.3</v>
      </c>
    </row>
    <row r="836" spans="1:6" ht="22.5">
      <c r="A836" s="169">
        <f t="shared" si="12"/>
        <v>820</v>
      </c>
      <c r="B836" s="170" t="s">
        <v>648</v>
      </c>
      <c r="C836" s="130" t="s">
        <v>50</v>
      </c>
      <c r="D836" s="130" t="s">
        <v>649</v>
      </c>
      <c r="E836" s="130"/>
      <c r="F836" s="131">
        <v>55727.3</v>
      </c>
    </row>
    <row r="837" spans="1:6" ht="45">
      <c r="A837" s="169">
        <f t="shared" si="12"/>
        <v>821</v>
      </c>
      <c r="B837" s="170" t="s">
        <v>671</v>
      </c>
      <c r="C837" s="130" t="s">
        <v>50</v>
      </c>
      <c r="D837" s="130" t="s">
        <v>672</v>
      </c>
      <c r="E837" s="130"/>
      <c r="F837" s="131">
        <v>55727.3</v>
      </c>
    </row>
    <row r="838" spans="1:6" ht="78.75">
      <c r="A838" s="169">
        <f t="shared" si="12"/>
        <v>822</v>
      </c>
      <c r="B838" s="174" t="s">
        <v>673</v>
      </c>
      <c r="C838" s="130" t="s">
        <v>50</v>
      </c>
      <c r="D838" s="130" t="s">
        <v>674</v>
      </c>
      <c r="E838" s="130"/>
      <c r="F838" s="131">
        <v>10091.3</v>
      </c>
    </row>
    <row r="839" spans="1:6" ht="12.75">
      <c r="A839" s="169">
        <f t="shared" si="12"/>
        <v>823</v>
      </c>
      <c r="B839" s="170" t="s">
        <v>1021</v>
      </c>
      <c r="C839" s="130" t="s">
        <v>50</v>
      </c>
      <c r="D839" s="130" t="s">
        <v>674</v>
      </c>
      <c r="E839" s="130" t="s">
        <v>62</v>
      </c>
      <c r="F839" s="131">
        <v>10091.3</v>
      </c>
    </row>
    <row r="840" spans="1:6" ht="12.75">
      <c r="A840" s="169">
        <f t="shared" si="12"/>
        <v>824</v>
      </c>
      <c r="B840" s="170" t="s">
        <v>542</v>
      </c>
      <c r="C840" s="130" t="s">
        <v>50</v>
      </c>
      <c r="D840" s="130" t="s">
        <v>674</v>
      </c>
      <c r="E840" s="130" t="s">
        <v>675</v>
      </c>
      <c r="F840" s="131">
        <v>10091.3</v>
      </c>
    </row>
    <row r="841" spans="1:6" ht="90">
      <c r="A841" s="169">
        <f t="shared" si="12"/>
        <v>825</v>
      </c>
      <c r="B841" s="174" t="s">
        <v>676</v>
      </c>
      <c r="C841" s="130" t="s">
        <v>50</v>
      </c>
      <c r="D841" s="130" t="s">
        <v>677</v>
      </c>
      <c r="E841" s="130"/>
      <c r="F841" s="131">
        <v>45636</v>
      </c>
    </row>
    <row r="842" spans="1:6" ht="12.75">
      <c r="A842" s="169">
        <f t="shared" si="12"/>
        <v>826</v>
      </c>
      <c r="B842" s="170" t="s">
        <v>1021</v>
      </c>
      <c r="C842" s="130" t="s">
        <v>50</v>
      </c>
      <c r="D842" s="130" t="s">
        <v>677</v>
      </c>
      <c r="E842" s="130" t="s">
        <v>62</v>
      </c>
      <c r="F842" s="131">
        <v>45636</v>
      </c>
    </row>
    <row r="843" spans="1:6" ht="12.75">
      <c r="A843" s="169">
        <f t="shared" si="12"/>
        <v>827</v>
      </c>
      <c r="B843" s="170" t="s">
        <v>542</v>
      </c>
      <c r="C843" s="130" t="s">
        <v>50</v>
      </c>
      <c r="D843" s="130" t="s">
        <v>677</v>
      </c>
      <c r="E843" s="130" t="s">
        <v>675</v>
      </c>
      <c r="F843" s="131">
        <v>45636</v>
      </c>
    </row>
    <row r="844" spans="1:6" ht="12.75">
      <c r="A844" s="169">
        <f t="shared" si="12"/>
        <v>828</v>
      </c>
      <c r="B844" s="170" t="s">
        <v>51</v>
      </c>
      <c r="C844" s="130" t="s">
        <v>52</v>
      </c>
      <c r="D844" s="130"/>
      <c r="E844" s="130"/>
      <c r="F844" s="131">
        <v>43395.7</v>
      </c>
    </row>
    <row r="845" spans="1:6" ht="22.5">
      <c r="A845" s="169">
        <f t="shared" si="12"/>
        <v>829</v>
      </c>
      <c r="B845" s="170" t="s">
        <v>648</v>
      </c>
      <c r="C845" s="130" t="s">
        <v>52</v>
      </c>
      <c r="D845" s="130" t="s">
        <v>649</v>
      </c>
      <c r="E845" s="130"/>
      <c r="F845" s="131">
        <v>41999.1</v>
      </c>
    </row>
    <row r="846" spans="1:6" ht="45">
      <c r="A846" s="169">
        <f t="shared" si="12"/>
        <v>830</v>
      </c>
      <c r="B846" s="170" t="s">
        <v>671</v>
      </c>
      <c r="C846" s="130" t="s">
        <v>52</v>
      </c>
      <c r="D846" s="130" t="s">
        <v>672</v>
      </c>
      <c r="E846" s="130"/>
      <c r="F846" s="131">
        <v>41999.1</v>
      </c>
    </row>
    <row r="847" spans="1:6" ht="78.75">
      <c r="A847" s="169">
        <f t="shared" si="12"/>
        <v>831</v>
      </c>
      <c r="B847" s="174" t="s">
        <v>678</v>
      </c>
      <c r="C847" s="130" t="s">
        <v>52</v>
      </c>
      <c r="D847" s="130" t="s">
        <v>679</v>
      </c>
      <c r="E847" s="130"/>
      <c r="F847" s="131">
        <v>41999.1</v>
      </c>
    </row>
    <row r="848" spans="1:6" ht="12.75">
      <c r="A848" s="169">
        <f t="shared" si="12"/>
        <v>832</v>
      </c>
      <c r="B848" s="170" t="s">
        <v>1021</v>
      </c>
      <c r="C848" s="130" t="s">
        <v>52</v>
      </c>
      <c r="D848" s="130" t="s">
        <v>679</v>
      </c>
      <c r="E848" s="130" t="s">
        <v>62</v>
      </c>
      <c r="F848" s="131">
        <v>41999.1</v>
      </c>
    </row>
    <row r="849" spans="1:6" ht="12.75">
      <c r="A849" s="169">
        <f t="shared" si="12"/>
        <v>833</v>
      </c>
      <c r="B849" s="170" t="s">
        <v>542</v>
      </c>
      <c r="C849" s="130" t="s">
        <v>52</v>
      </c>
      <c r="D849" s="130" t="s">
        <v>679</v>
      </c>
      <c r="E849" s="130" t="s">
        <v>675</v>
      </c>
      <c r="F849" s="131">
        <v>41999.1</v>
      </c>
    </row>
    <row r="850" spans="1:6" ht="22.5">
      <c r="A850" s="169">
        <f t="shared" si="12"/>
        <v>834</v>
      </c>
      <c r="B850" s="170" t="s">
        <v>939</v>
      </c>
      <c r="C850" s="130" t="s">
        <v>52</v>
      </c>
      <c r="D850" s="130" t="s">
        <v>940</v>
      </c>
      <c r="E850" s="130"/>
      <c r="F850" s="131">
        <v>1396.6</v>
      </c>
    </row>
    <row r="851" spans="1:6" ht="22.5">
      <c r="A851" s="169">
        <f t="shared" si="12"/>
        <v>835</v>
      </c>
      <c r="B851" s="170" t="s">
        <v>654</v>
      </c>
      <c r="C851" s="130" t="s">
        <v>52</v>
      </c>
      <c r="D851" s="130" t="s">
        <v>655</v>
      </c>
      <c r="E851" s="130"/>
      <c r="F851" s="131">
        <v>1396.6</v>
      </c>
    </row>
    <row r="852" spans="1:6" ht="67.5">
      <c r="A852" s="169">
        <f t="shared" si="12"/>
        <v>836</v>
      </c>
      <c r="B852" s="170" t="s">
        <v>510</v>
      </c>
      <c r="C852" s="130" t="s">
        <v>52</v>
      </c>
      <c r="D852" s="130" t="s">
        <v>511</v>
      </c>
      <c r="E852" s="130"/>
      <c r="F852" s="131">
        <v>1336.1</v>
      </c>
    </row>
    <row r="853" spans="1:6" ht="12.75">
      <c r="A853" s="169">
        <f t="shared" si="12"/>
        <v>837</v>
      </c>
      <c r="B853" s="170" t="s">
        <v>1021</v>
      </c>
      <c r="C853" s="130" t="s">
        <v>52</v>
      </c>
      <c r="D853" s="130" t="s">
        <v>511</v>
      </c>
      <c r="E853" s="130" t="s">
        <v>62</v>
      </c>
      <c r="F853" s="131">
        <v>1336.1</v>
      </c>
    </row>
    <row r="854" spans="1:6" ht="12.75">
      <c r="A854" s="169">
        <f t="shared" si="12"/>
        <v>838</v>
      </c>
      <c r="B854" s="170" t="s">
        <v>340</v>
      </c>
      <c r="C854" s="130" t="s">
        <v>52</v>
      </c>
      <c r="D854" s="130" t="s">
        <v>511</v>
      </c>
      <c r="E854" s="130" t="s">
        <v>1022</v>
      </c>
      <c r="F854" s="131">
        <v>1336.1</v>
      </c>
    </row>
    <row r="855" spans="1:6" ht="45">
      <c r="A855" s="169">
        <f t="shared" si="12"/>
        <v>839</v>
      </c>
      <c r="B855" s="170" t="s">
        <v>512</v>
      </c>
      <c r="C855" s="130" t="s">
        <v>52</v>
      </c>
      <c r="D855" s="130" t="s">
        <v>513</v>
      </c>
      <c r="E855" s="130"/>
      <c r="F855" s="131">
        <v>60.5</v>
      </c>
    </row>
    <row r="856" spans="1:6" ht="12.75">
      <c r="A856" s="169">
        <f t="shared" si="12"/>
        <v>840</v>
      </c>
      <c r="B856" s="170" t="s">
        <v>1021</v>
      </c>
      <c r="C856" s="130" t="s">
        <v>52</v>
      </c>
      <c r="D856" s="130" t="s">
        <v>513</v>
      </c>
      <c r="E856" s="130" t="s">
        <v>62</v>
      </c>
      <c r="F856" s="131">
        <v>60.5</v>
      </c>
    </row>
    <row r="857" spans="1:6" ht="12.75">
      <c r="A857" s="169">
        <f t="shared" si="12"/>
        <v>841</v>
      </c>
      <c r="B857" s="170" t="s">
        <v>340</v>
      </c>
      <c r="C857" s="130" t="s">
        <v>52</v>
      </c>
      <c r="D857" s="130" t="s">
        <v>513</v>
      </c>
      <c r="E857" s="130" t="s">
        <v>1022</v>
      </c>
      <c r="F857" s="131">
        <v>60.5</v>
      </c>
    </row>
    <row r="858" spans="1:6" ht="12.75">
      <c r="A858" s="169">
        <f t="shared" si="12"/>
        <v>842</v>
      </c>
      <c r="B858" s="207" t="s">
        <v>156</v>
      </c>
      <c r="C858" s="207"/>
      <c r="D858" s="207"/>
      <c r="E858" s="207"/>
      <c r="F858" s="131">
        <f>841744.9-0.7+464+5499.8-100-13.4-517.8-245.7+70+4500-1.6</f>
        <v>851399.5000000001</v>
      </c>
    </row>
  </sheetData>
  <sheetProtection/>
  <mergeCells count="11">
    <mergeCell ref="A12:F12"/>
    <mergeCell ref="A13:F13"/>
    <mergeCell ref="A14:B14"/>
    <mergeCell ref="A1:F1"/>
    <mergeCell ref="A2:F2"/>
    <mergeCell ref="A3:F3"/>
    <mergeCell ref="A5:F5"/>
    <mergeCell ref="A6:F6"/>
    <mergeCell ref="A7:F7"/>
    <mergeCell ref="A10:F10"/>
    <mergeCell ref="A11:F1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66"/>
  </sheetPr>
  <dimension ref="A1:H1194"/>
  <sheetViews>
    <sheetView zoomScalePageLayoutView="0" workbookViewId="0" topLeftCell="A962">
      <selection activeCell="B946" sqref="B946:F976"/>
    </sheetView>
  </sheetViews>
  <sheetFormatPr defaultColWidth="9.00390625" defaultRowHeight="12.75"/>
  <cols>
    <col min="1" max="1" width="4.625" style="180" customWidth="1"/>
    <col min="2" max="2" width="46.25390625" style="180" customWidth="1"/>
    <col min="3" max="3" width="10.75390625" style="180" customWidth="1"/>
    <col min="4" max="4" width="9.00390625" style="180" customWidth="1"/>
    <col min="5" max="5" width="9.875" style="180" customWidth="1"/>
    <col min="6" max="6" width="11.25390625" style="180" customWidth="1"/>
    <col min="7" max="7" width="8.875" style="180" customWidth="1"/>
    <col min="8" max="16384" width="9.125" style="180" customWidth="1"/>
  </cols>
  <sheetData>
    <row r="1" spans="1:6" ht="12.75">
      <c r="A1" s="325" t="s">
        <v>525</v>
      </c>
      <c r="B1" s="325"/>
      <c r="C1" s="325"/>
      <c r="D1" s="325"/>
      <c r="E1" s="325"/>
      <c r="F1" s="325"/>
    </row>
    <row r="2" spans="1:6" ht="12.75">
      <c r="A2" s="325" t="s">
        <v>779</v>
      </c>
      <c r="B2" s="325"/>
      <c r="C2" s="325"/>
      <c r="D2" s="325"/>
      <c r="E2" s="325"/>
      <c r="F2" s="325"/>
    </row>
    <row r="3" spans="1:6" ht="12.75">
      <c r="A3" s="325" t="s">
        <v>143</v>
      </c>
      <c r="B3" s="325"/>
      <c r="C3" s="325"/>
      <c r="D3" s="325"/>
      <c r="E3" s="325"/>
      <c r="F3" s="325"/>
    </row>
    <row r="4" spans="1:6" ht="12.75">
      <c r="A4" s="203"/>
      <c r="B4" s="203"/>
      <c r="C4" s="203"/>
      <c r="D4" s="203"/>
      <c r="E4" s="204"/>
      <c r="F4" s="204"/>
    </row>
    <row r="5" spans="1:6" ht="12.75">
      <c r="A5" s="325" t="s">
        <v>524</v>
      </c>
      <c r="B5" s="325"/>
      <c r="C5" s="325"/>
      <c r="D5" s="325"/>
      <c r="E5" s="325"/>
      <c r="F5" s="325"/>
    </row>
    <row r="6" spans="1:6" ht="12.75">
      <c r="A6" s="325" t="s">
        <v>779</v>
      </c>
      <c r="B6" s="325"/>
      <c r="C6" s="325"/>
      <c r="D6" s="325"/>
      <c r="E6" s="325"/>
      <c r="F6" s="325"/>
    </row>
    <row r="7" spans="1:6" ht="12.75">
      <c r="A7" s="325" t="s">
        <v>435</v>
      </c>
      <c r="B7" s="325"/>
      <c r="C7" s="325"/>
      <c r="D7" s="325"/>
      <c r="E7" s="325"/>
      <c r="F7" s="325"/>
    </row>
    <row r="8" spans="5:6" ht="11.25">
      <c r="E8" s="181"/>
      <c r="F8" s="181"/>
    </row>
    <row r="10" spans="1:6" ht="12.75">
      <c r="A10" s="328" t="s">
        <v>777</v>
      </c>
      <c r="B10" s="328"/>
      <c r="C10" s="328"/>
      <c r="D10" s="328"/>
      <c r="E10" s="328"/>
      <c r="F10" s="328"/>
    </row>
    <row r="11" spans="1:6" ht="12.75">
      <c r="A11" s="328" t="s">
        <v>778</v>
      </c>
      <c r="B11" s="328"/>
      <c r="C11" s="328"/>
      <c r="D11" s="328"/>
      <c r="E11" s="328"/>
      <c r="F11" s="328"/>
    </row>
    <row r="12" spans="1:6" ht="12.75">
      <c r="A12" s="328" t="s">
        <v>914</v>
      </c>
      <c r="B12" s="328"/>
      <c r="C12" s="328"/>
      <c r="D12" s="328"/>
      <c r="E12" s="328"/>
      <c r="F12" s="328"/>
    </row>
    <row r="13" spans="1:6" ht="12.75">
      <c r="A13" s="328" t="s">
        <v>284</v>
      </c>
      <c r="B13" s="328"/>
      <c r="C13" s="328"/>
      <c r="D13" s="328"/>
      <c r="E13" s="328"/>
      <c r="F13" s="328"/>
    </row>
    <row r="14" spans="2:6" ht="11.25">
      <c r="B14" s="182"/>
      <c r="C14" s="182"/>
      <c r="D14" s="182"/>
      <c r="E14" s="182"/>
      <c r="F14" s="182"/>
    </row>
    <row r="15" spans="2:6" ht="11.25">
      <c r="B15" s="182"/>
      <c r="C15" s="182"/>
      <c r="D15" s="182"/>
      <c r="E15" s="182"/>
      <c r="F15" s="183" t="s">
        <v>534</v>
      </c>
    </row>
    <row r="16" spans="1:7" ht="11.25">
      <c r="A16" s="321" t="s">
        <v>1063</v>
      </c>
      <c r="B16" s="323" t="s">
        <v>776</v>
      </c>
      <c r="C16" s="323" t="s">
        <v>55</v>
      </c>
      <c r="D16" s="326" t="s">
        <v>56</v>
      </c>
      <c r="E16" s="329" t="s">
        <v>718</v>
      </c>
      <c r="F16" s="323" t="s">
        <v>719</v>
      </c>
      <c r="G16" s="184"/>
    </row>
    <row r="17" spans="1:7" ht="18.75" customHeight="1">
      <c r="A17" s="322"/>
      <c r="B17" s="324"/>
      <c r="C17" s="324"/>
      <c r="D17" s="327"/>
      <c r="E17" s="330"/>
      <c r="F17" s="324"/>
      <c r="G17" s="184"/>
    </row>
    <row r="18" spans="1:7" ht="11.25">
      <c r="A18" s="185" t="s">
        <v>57</v>
      </c>
      <c r="B18" s="186" t="s">
        <v>274</v>
      </c>
      <c r="C18" s="186" t="s">
        <v>58</v>
      </c>
      <c r="D18" s="186" t="s">
        <v>59</v>
      </c>
      <c r="E18" s="186" t="s">
        <v>60</v>
      </c>
      <c r="F18" s="186" t="s">
        <v>61</v>
      </c>
      <c r="G18" s="184"/>
    </row>
    <row r="19" spans="1:8" ht="11.25">
      <c r="A19" s="166" t="s">
        <v>57</v>
      </c>
      <c r="B19" s="167" t="s">
        <v>118</v>
      </c>
      <c r="C19" s="166" t="s">
        <v>119</v>
      </c>
      <c r="D19" s="166"/>
      <c r="E19" s="166"/>
      <c r="F19" s="168">
        <f>487153.6+70+4500</f>
        <v>491723.6</v>
      </c>
      <c r="H19" s="187"/>
    </row>
    <row r="20" spans="1:6" ht="22.5">
      <c r="A20" s="188">
        <f>A19+1</f>
        <v>2</v>
      </c>
      <c r="B20" s="189" t="s">
        <v>120</v>
      </c>
      <c r="C20" s="190" t="s">
        <v>121</v>
      </c>
      <c r="D20" s="190"/>
      <c r="E20" s="190"/>
      <c r="F20" s="191">
        <f>F21+F33+F38+F47+F56+F65+F74+F79+F92+F101+F114+F119+F136+F153+F166+F171+F176+F182+F187+F192</f>
        <v>460727.3</v>
      </c>
    </row>
    <row r="21" spans="1:6" ht="67.5">
      <c r="A21" s="188">
        <f aca="true" t="shared" si="0" ref="A21:A84">A20+1</f>
        <v>3</v>
      </c>
      <c r="B21" s="192" t="s">
        <v>122</v>
      </c>
      <c r="C21" s="190" t="s">
        <v>123</v>
      </c>
      <c r="D21" s="190"/>
      <c r="E21" s="190"/>
      <c r="F21" s="191">
        <f>F22+F28</f>
        <v>10098.5</v>
      </c>
    </row>
    <row r="22" spans="1:6" ht="45">
      <c r="A22" s="188">
        <f t="shared" si="0"/>
        <v>4</v>
      </c>
      <c r="B22" s="189" t="s">
        <v>738</v>
      </c>
      <c r="C22" s="190" t="s">
        <v>123</v>
      </c>
      <c r="D22" s="190" t="s">
        <v>739</v>
      </c>
      <c r="E22" s="190"/>
      <c r="F22" s="191">
        <f>F23</f>
        <v>3587</v>
      </c>
    </row>
    <row r="23" spans="1:6" ht="11.25">
      <c r="A23" s="188">
        <f t="shared" si="0"/>
        <v>5</v>
      </c>
      <c r="B23" s="189" t="s">
        <v>1044</v>
      </c>
      <c r="C23" s="190" t="s">
        <v>123</v>
      </c>
      <c r="D23" s="190" t="s">
        <v>16</v>
      </c>
      <c r="E23" s="190"/>
      <c r="F23" s="191">
        <f>F24</f>
        <v>3587</v>
      </c>
    </row>
    <row r="24" spans="1:6" ht="11.25">
      <c r="A24" s="188">
        <f t="shared" si="0"/>
        <v>6</v>
      </c>
      <c r="B24" s="189" t="s">
        <v>1046</v>
      </c>
      <c r="C24" s="190" t="s">
        <v>123</v>
      </c>
      <c r="D24" s="190" t="s">
        <v>16</v>
      </c>
      <c r="E24" s="190" t="s">
        <v>210</v>
      </c>
      <c r="F24" s="191">
        <f>F25+F26+F27</f>
        <v>3587</v>
      </c>
    </row>
    <row r="25" spans="1:6" ht="11.25">
      <c r="A25" s="188">
        <f t="shared" si="0"/>
        <v>7</v>
      </c>
      <c r="B25" s="189" t="s">
        <v>211</v>
      </c>
      <c r="C25" s="190" t="s">
        <v>123</v>
      </c>
      <c r="D25" s="190" t="s">
        <v>16</v>
      </c>
      <c r="E25" s="190" t="s">
        <v>212</v>
      </c>
      <c r="F25" s="191">
        <v>2746.2</v>
      </c>
    </row>
    <row r="26" spans="1:6" ht="11.25">
      <c r="A26" s="188">
        <f t="shared" si="0"/>
        <v>8</v>
      </c>
      <c r="B26" s="189" t="s">
        <v>213</v>
      </c>
      <c r="C26" s="190" t="s">
        <v>123</v>
      </c>
      <c r="D26" s="190" t="s">
        <v>16</v>
      </c>
      <c r="E26" s="190" t="s">
        <v>214</v>
      </c>
      <c r="F26" s="191">
        <v>695.8</v>
      </c>
    </row>
    <row r="27" spans="1:6" ht="11.25">
      <c r="A27" s="188">
        <f t="shared" si="0"/>
        <v>9</v>
      </c>
      <c r="B27" s="189" t="s">
        <v>217</v>
      </c>
      <c r="C27" s="190" t="s">
        <v>123</v>
      </c>
      <c r="D27" s="190" t="s">
        <v>16</v>
      </c>
      <c r="E27" s="190" t="s">
        <v>218</v>
      </c>
      <c r="F27" s="191">
        <v>145</v>
      </c>
    </row>
    <row r="28" spans="1:6" ht="22.5">
      <c r="A28" s="188">
        <f t="shared" si="0"/>
        <v>10</v>
      </c>
      <c r="B28" s="189" t="s">
        <v>915</v>
      </c>
      <c r="C28" s="190" t="s">
        <v>123</v>
      </c>
      <c r="D28" s="190" t="s">
        <v>812</v>
      </c>
      <c r="E28" s="190"/>
      <c r="F28" s="191">
        <f>F29</f>
        <v>6511.5</v>
      </c>
    </row>
    <row r="29" spans="1:6" ht="11.25">
      <c r="A29" s="188">
        <f t="shared" si="0"/>
        <v>11</v>
      </c>
      <c r="B29" s="189" t="s">
        <v>813</v>
      </c>
      <c r="C29" s="190" t="s">
        <v>123</v>
      </c>
      <c r="D29" s="190" t="s">
        <v>814</v>
      </c>
      <c r="E29" s="190"/>
      <c r="F29" s="191">
        <f>F30</f>
        <v>6511.5</v>
      </c>
    </row>
    <row r="30" spans="1:6" ht="11.25">
      <c r="A30" s="188">
        <f t="shared" si="0"/>
        <v>12</v>
      </c>
      <c r="B30" s="189" t="s">
        <v>1046</v>
      </c>
      <c r="C30" s="190" t="s">
        <v>123</v>
      </c>
      <c r="D30" s="190" t="s">
        <v>814</v>
      </c>
      <c r="E30" s="190" t="s">
        <v>210</v>
      </c>
      <c r="F30" s="191">
        <f>F31+F32</f>
        <v>6511.5</v>
      </c>
    </row>
    <row r="31" spans="1:6" ht="11.25">
      <c r="A31" s="188">
        <f t="shared" si="0"/>
        <v>13</v>
      </c>
      <c r="B31" s="189" t="s">
        <v>211</v>
      </c>
      <c r="C31" s="190" t="s">
        <v>123</v>
      </c>
      <c r="D31" s="190" t="s">
        <v>814</v>
      </c>
      <c r="E31" s="190" t="s">
        <v>212</v>
      </c>
      <c r="F31" s="191">
        <v>2021</v>
      </c>
    </row>
    <row r="32" spans="1:6" ht="11.25">
      <c r="A32" s="188">
        <f t="shared" si="0"/>
        <v>14</v>
      </c>
      <c r="B32" s="189" t="s">
        <v>213</v>
      </c>
      <c r="C32" s="190" t="s">
        <v>123</v>
      </c>
      <c r="D32" s="190" t="s">
        <v>814</v>
      </c>
      <c r="E32" s="190" t="s">
        <v>214</v>
      </c>
      <c r="F32" s="191">
        <v>4490.5</v>
      </c>
    </row>
    <row r="33" spans="1:6" ht="56.25">
      <c r="A33" s="188">
        <f t="shared" si="0"/>
        <v>15</v>
      </c>
      <c r="B33" s="189" t="s">
        <v>588</v>
      </c>
      <c r="C33" s="190" t="s">
        <v>589</v>
      </c>
      <c r="D33" s="190"/>
      <c r="E33" s="190"/>
      <c r="F33" s="191">
        <v>12293.2</v>
      </c>
    </row>
    <row r="34" spans="1:6" ht="22.5">
      <c r="A34" s="188">
        <f t="shared" si="0"/>
        <v>16</v>
      </c>
      <c r="B34" s="189" t="s">
        <v>915</v>
      </c>
      <c r="C34" s="190" t="s">
        <v>589</v>
      </c>
      <c r="D34" s="190" t="s">
        <v>812</v>
      </c>
      <c r="E34" s="190"/>
      <c r="F34" s="191">
        <v>12293.2</v>
      </c>
    </row>
    <row r="35" spans="1:6" ht="11.25">
      <c r="A35" s="188">
        <f t="shared" si="0"/>
        <v>17</v>
      </c>
      <c r="B35" s="189" t="s">
        <v>813</v>
      </c>
      <c r="C35" s="190" t="s">
        <v>589</v>
      </c>
      <c r="D35" s="190" t="s">
        <v>814</v>
      </c>
      <c r="E35" s="190"/>
      <c r="F35" s="191">
        <v>12293.2</v>
      </c>
    </row>
    <row r="36" spans="1:6" ht="11.25">
      <c r="A36" s="188">
        <f t="shared" si="0"/>
        <v>18</v>
      </c>
      <c r="B36" s="189" t="s">
        <v>1046</v>
      </c>
      <c r="C36" s="190" t="s">
        <v>589</v>
      </c>
      <c r="D36" s="190" t="s">
        <v>814</v>
      </c>
      <c r="E36" s="190" t="s">
        <v>210</v>
      </c>
      <c r="F36" s="191">
        <v>12293.2</v>
      </c>
    </row>
    <row r="37" spans="1:6" ht="11.25">
      <c r="A37" s="188">
        <f t="shared" si="0"/>
        <v>19</v>
      </c>
      <c r="B37" s="189" t="s">
        <v>211</v>
      </c>
      <c r="C37" s="190" t="s">
        <v>589</v>
      </c>
      <c r="D37" s="190" t="s">
        <v>814</v>
      </c>
      <c r="E37" s="190" t="s">
        <v>212</v>
      </c>
      <c r="F37" s="191">
        <v>12293.2</v>
      </c>
    </row>
    <row r="38" spans="1:6" ht="123.75">
      <c r="A38" s="188">
        <f t="shared" si="0"/>
        <v>20</v>
      </c>
      <c r="B38" s="192" t="s">
        <v>436</v>
      </c>
      <c r="C38" s="190" t="s">
        <v>437</v>
      </c>
      <c r="D38" s="190"/>
      <c r="E38" s="190"/>
      <c r="F38" s="191">
        <v>2696.3</v>
      </c>
    </row>
    <row r="39" spans="1:6" ht="22.5">
      <c r="A39" s="188">
        <f t="shared" si="0"/>
        <v>21</v>
      </c>
      <c r="B39" s="189" t="s">
        <v>919</v>
      </c>
      <c r="C39" s="190" t="s">
        <v>437</v>
      </c>
      <c r="D39" s="190" t="s">
        <v>920</v>
      </c>
      <c r="E39" s="190"/>
      <c r="F39" s="191">
        <v>924.7</v>
      </c>
    </row>
    <row r="40" spans="1:6" ht="22.5">
      <c r="A40" s="188">
        <f t="shared" si="0"/>
        <v>22</v>
      </c>
      <c r="B40" s="189" t="s">
        <v>438</v>
      </c>
      <c r="C40" s="190" t="s">
        <v>437</v>
      </c>
      <c r="D40" s="190" t="s">
        <v>921</v>
      </c>
      <c r="E40" s="190"/>
      <c r="F40" s="191">
        <v>924.7</v>
      </c>
    </row>
    <row r="41" spans="1:6" ht="11.25">
      <c r="A41" s="188">
        <f t="shared" si="0"/>
        <v>23</v>
      </c>
      <c r="B41" s="189" t="s">
        <v>1046</v>
      </c>
      <c r="C41" s="190" t="s">
        <v>437</v>
      </c>
      <c r="D41" s="190" t="s">
        <v>921</v>
      </c>
      <c r="E41" s="190" t="s">
        <v>210</v>
      </c>
      <c r="F41" s="191">
        <v>924.7</v>
      </c>
    </row>
    <row r="42" spans="1:6" ht="11.25">
      <c r="A42" s="188">
        <f t="shared" si="0"/>
        <v>24</v>
      </c>
      <c r="B42" s="189" t="s">
        <v>211</v>
      </c>
      <c r="C42" s="190" t="s">
        <v>437</v>
      </c>
      <c r="D42" s="190" t="s">
        <v>921</v>
      </c>
      <c r="E42" s="190" t="s">
        <v>212</v>
      </c>
      <c r="F42" s="191">
        <v>924.7</v>
      </c>
    </row>
    <row r="43" spans="1:6" ht="22.5">
      <c r="A43" s="188">
        <f t="shared" si="0"/>
        <v>25</v>
      </c>
      <c r="B43" s="189" t="s">
        <v>915</v>
      </c>
      <c r="C43" s="190" t="s">
        <v>437</v>
      </c>
      <c r="D43" s="190" t="s">
        <v>812</v>
      </c>
      <c r="E43" s="190"/>
      <c r="F43" s="191">
        <v>1771.5</v>
      </c>
    </row>
    <row r="44" spans="1:6" ht="11.25">
      <c r="A44" s="188">
        <f t="shared" si="0"/>
        <v>26</v>
      </c>
      <c r="B44" s="189" t="s">
        <v>813</v>
      </c>
      <c r="C44" s="190" t="s">
        <v>437</v>
      </c>
      <c r="D44" s="190" t="s">
        <v>814</v>
      </c>
      <c r="E44" s="190"/>
      <c r="F44" s="191">
        <v>1771.5</v>
      </c>
    </row>
    <row r="45" spans="1:6" ht="11.25">
      <c r="A45" s="188">
        <f t="shared" si="0"/>
        <v>27</v>
      </c>
      <c r="B45" s="189" t="s">
        <v>1046</v>
      </c>
      <c r="C45" s="190" t="s">
        <v>437</v>
      </c>
      <c r="D45" s="190" t="s">
        <v>814</v>
      </c>
      <c r="E45" s="190" t="s">
        <v>210</v>
      </c>
      <c r="F45" s="191">
        <v>1771.5</v>
      </c>
    </row>
    <row r="46" spans="1:6" ht="11.25">
      <c r="A46" s="188">
        <f t="shared" si="0"/>
        <v>28</v>
      </c>
      <c r="B46" s="189" t="s">
        <v>211</v>
      </c>
      <c r="C46" s="190" t="s">
        <v>437</v>
      </c>
      <c r="D46" s="190" t="s">
        <v>814</v>
      </c>
      <c r="E46" s="190" t="s">
        <v>212</v>
      </c>
      <c r="F46" s="191">
        <v>1771.5</v>
      </c>
    </row>
    <row r="47" spans="1:6" ht="112.5">
      <c r="A47" s="188">
        <f t="shared" si="0"/>
        <v>29</v>
      </c>
      <c r="B47" s="192" t="s">
        <v>642</v>
      </c>
      <c r="C47" s="190" t="s">
        <v>643</v>
      </c>
      <c r="D47" s="190"/>
      <c r="E47" s="190"/>
      <c r="F47" s="191">
        <f>F48+F52</f>
        <v>64.2</v>
      </c>
    </row>
    <row r="48" spans="1:6" ht="22.5">
      <c r="A48" s="188">
        <f t="shared" si="0"/>
        <v>30</v>
      </c>
      <c r="B48" s="189" t="s">
        <v>919</v>
      </c>
      <c r="C48" s="190" t="s">
        <v>643</v>
      </c>
      <c r="D48" s="190" t="s">
        <v>920</v>
      </c>
      <c r="E48" s="190"/>
      <c r="F48" s="191">
        <f>F49</f>
        <v>19.5</v>
      </c>
    </row>
    <row r="49" spans="1:6" ht="22.5">
      <c r="A49" s="188">
        <f t="shared" si="0"/>
        <v>31</v>
      </c>
      <c r="B49" s="189" t="s">
        <v>438</v>
      </c>
      <c r="C49" s="190" t="s">
        <v>643</v>
      </c>
      <c r="D49" s="190" t="s">
        <v>921</v>
      </c>
      <c r="E49" s="190"/>
      <c r="F49" s="191">
        <f>F50</f>
        <v>19.5</v>
      </c>
    </row>
    <row r="50" spans="1:6" ht="11.25">
      <c r="A50" s="188">
        <f t="shared" si="0"/>
        <v>32</v>
      </c>
      <c r="B50" s="189" t="s">
        <v>87</v>
      </c>
      <c r="C50" s="190" t="s">
        <v>643</v>
      </c>
      <c r="D50" s="190" t="s">
        <v>921</v>
      </c>
      <c r="E50" s="190" t="s">
        <v>233</v>
      </c>
      <c r="F50" s="191">
        <f>F51</f>
        <v>19.5</v>
      </c>
    </row>
    <row r="51" spans="1:6" ht="11.25">
      <c r="A51" s="188">
        <f t="shared" si="0"/>
        <v>33</v>
      </c>
      <c r="B51" s="189" t="s">
        <v>238</v>
      </c>
      <c r="C51" s="190" t="s">
        <v>643</v>
      </c>
      <c r="D51" s="190" t="s">
        <v>921</v>
      </c>
      <c r="E51" s="190" t="s">
        <v>239</v>
      </c>
      <c r="F51" s="191">
        <v>19.5</v>
      </c>
    </row>
    <row r="52" spans="1:6" ht="22.5">
      <c r="A52" s="188">
        <f t="shared" si="0"/>
        <v>34</v>
      </c>
      <c r="B52" s="189" t="s">
        <v>915</v>
      </c>
      <c r="C52" s="190" t="s">
        <v>643</v>
      </c>
      <c r="D52" s="190" t="s">
        <v>812</v>
      </c>
      <c r="E52" s="190"/>
      <c r="F52" s="191">
        <f>F53</f>
        <v>44.7</v>
      </c>
    </row>
    <row r="53" spans="1:6" ht="11.25">
      <c r="A53" s="188">
        <f t="shared" si="0"/>
        <v>35</v>
      </c>
      <c r="B53" s="189" t="s">
        <v>813</v>
      </c>
      <c r="C53" s="190" t="s">
        <v>643</v>
      </c>
      <c r="D53" s="190" t="s">
        <v>814</v>
      </c>
      <c r="E53" s="190"/>
      <c r="F53" s="191">
        <f>F54</f>
        <v>44.7</v>
      </c>
    </row>
    <row r="54" spans="1:6" ht="11.25">
      <c r="A54" s="188">
        <f t="shared" si="0"/>
        <v>36</v>
      </c>
      <c r="B54" s="189" t="s">
        <v>87</v>
      </c>
      <c r="C54" s="190" t="s">
        <v>643</v>
      </c>
      <c r="D54" s="190" t="s">
        <v>814</v>
      </c>
      <c r="E54" s="190" t="s">
        <v>233</v>
      </c>
      <c r="F54" s="191">
        <f>F55</f>
        <v>44.7</v>
      </c>
    </row>
    <row r="55" spans="1:6" ht="11.25">
      <c r="A55" s="188">
        <f t="shared" si="0"/>
        <v>37</v>
      </c>
      <c r="B55" s="189" t="s">
        <v>238</v>
      </c>
      <c r="C55" s="190" t="s">
        <v>643</v>
      </c>
      <c r="D55" s="190" t="s">
        <v>814</v>
      </c>
      <c r="E55" s="190" t="s">
        <v>239</v>
      </c>
      <c r="F55" s="191">
        <v>44.7</v>
      </c>
    </row>
    <row r="56" spans="1:6" ht="67.5">
      <c r="A56" s="188">
        <f t="shared" si="0"/>
        <v>38</v>
      </c>
      <c r="B56" s="192" t="s">
        <v>646</v>
      </c>
      <c r="C56" s="190" t="s">
        <v>647</v>
      </c>
      <c r="D56" s="190"/>
      <c r="E56" s="190"/>
      <c r="F56" s="191">
        <f>F57+F61</f>
        <v>1182.3</v>
      </c>
    </row>
    <row r="57" spans="1:6" ht="22.5">
      <c r="A57" s="188">
        <f t="shared" si="0"/>
        <v>39</v>
      </c>
      <c r="B57" s="189" t="s">
        <v>919</v>
      </c>
      <c r="C57" s="190" t="s">
        <v>647</v>
      </c>
      <c r="D57" s="190" t="s">
        <v>920</v>
      </c>
      <c r="E57" s="190"/>
      <c r="F57" s="191">
        <v>3.3</v>
      </c>
    </row>
    <row r="58" spans="1:6" ht="22.5">
      <c r="A58" s="188">
        <f t="shared" si="0"/>
        <v>40</v>
      </c>
      <c r="B58" s="189" t="s">
        <v>438</v>
      </c>
      <c r="C58" s="190" t="s">
        <v>647</v>
      </c>
      <c r="D58" s="190" t="s">
        <v>921</v>
      </c>
      <c r="E58" s="190"/>
      <c r="F58" s="191">
        <v>3.3</v>
      </c>
    </row>
    <row r="59" spans="1:6" ht="11.25">
      <c r="A59" s="188">
        <f t="shared" si="0"/>
        <v>41</v>
      </c>
      <c r="B59" s="189" t="s">
        <v>87</v>
      </c>
      <c r="C59" s="190" t="s">
        <v>647</v>
      </c>
      <c r="D59" s="190" t="s">
        <v>921</v>
      </c>
      <c r="E59" s="190" t="s">
        <v>233</v>
      </c>
      <c r="F59" s="191">
        <v>3.3</v>
      </c>
    </row>
    <row r="60" spans="1:6" ht="11.25">
      <c r="A60" s="188">
        <f t="shared" si="0"/>
        <v>42</v>
      </c>
      <c r="B60" s="189" t="s">
        <v>240</v>
      </c>
      <c r="C60" s="190" t="s">
        <v>647</v>
      </c>
      <c r="D60" s="190" t="s">
        <v>921</v>
      </c>
      <c r="E60" s="190" t="s">
        <v>241</v>
      </c>
      <c r="F60" s="191">
        <v>3.3</v>
      </c>
    </row>
    <row r="61" spans="1:6" ht="11.25">
      <c r="A61" s="188">
        <f t="shared" si="0"/>
        <v>43</v>
      </c>
      <c r="B61" s="189" t="s">
        <v>33</v>
      </c>
      <c r="C61" s="190" t="s">
        <v>647</v>
      </c>
      <c r="D61" s="190" t="s">
        <v>34</v>
      </c>
      <c r="E61" s="190"/>
      <c r="F61" s="191">
        <f>F62</f>
        <v>1179</v>
      </c>
    </row>
    <row r="62" spans="1:6" ht="22.5">
      <c r="A62" s="188">
        <f t="shared" si="0"/>
        <v>44</v>
      </c>
      <c r="B62" s="189" t="s">
        <v>35</v>
      </c>
      <c r="C62" s="190" t="s">
        <v>647</v>
      </c>
      <c r="D62" s="190" t="s">
        <v>36</v>
      </c>
      <c r="E62" s="190"/>
      <c r="F62" s="191">
        <f>F63</f>
        <v>1179</v>
      </c>
    </row>
    <row r="63" spans="1:6" ht="11.25">
      <c r="A63" s="188">
        <f t="shared" si="0"/>
        <v>45</v>
      </c>
      <c r="B63" s="189" t="s">
        <v>87</v>
      </c>
      <c r="C63" s="190" t="s">
        <v>647</v>
      </c>
      <c r="D63" s="190" t="s">
        <v>36</v>
      </c>
      <c r="E63" s="190" t="s">
        <v>233</v>
      </c>
      <c r="F63" s="191">
        <f>F64</f>
        <v>1179</v>
      </c>
    </row>
    <row r="64" spans="1:6" ht="11.25">
      <c r="A64" s="188">
        <f t="shared" si="0"/>
        <v>46</v>
      </c>
      <c r="B64" s="189" t="s">
        <v>240</v>
      </c>
      <c r="C64" s="190" t="s">
        <v>647</v>
      </c>
      <c r="D64" s="190" t="s">
        <v>36</v>
      </c>
      <c r="E64" s="190" t="s">
        <v>241</v>
      </c>
      <c r="F64" s="191">
        <f>1109+70</f>
        <v>1179</v>
      </c>
    </row>
    <row r="65" spans="1:6" ht="78.75">
      <c r="A65" s="188">
        <f t="shared" si="0"/>
        <v>47</v>
      </c>
      <c r="B65" s="192" t="s">
        <v>439</v>
      </c>
      <c r="C65" s="190" t="s">
        <v>440</v>
      </c>
      <c r="D65" s="190"/>
      <c r="E65" s="190"/>
      <c r="F65" s="191">
        <f>F66+F70</f>
        <v>2801.6</v>
      </c>
    </row>
    <row r="66" spans="1:6" ht="45">
      <c r="A66" s="188">
        <f t="shared" si="0"/>
        <v>48</v>
      </c>
      <c r="B66" s="189" t="s">
        <v>738</v>
      </c>
      <c r="C66" s="190" t="s">
        <v>440</v>
      </c>
      <c r="D66" s="190" t="s">
        <v>739</v>
      </c>
      <c r="E66" s="190"/>
      <c r="F66" s="191">
        <v>1508.6</v>
      </c>
    </row>
    <row r="67" spans="1:6" ht="11.25">
      <c r="A67" s="188">
        <f t="shared" si="0"/>
        <v>49</v>
      </c>
      <c r="B67" s="189" t="s">
        <v>1044</v>
      </c>
      <c r="C67" s="190" t="s">
        <v>440</v>
      </c>
      <c r="D67" s="190" t="s">
        <v>16</v>
      </c>
      <c r="E67" s="190"/>
      <c r="F67" s="191">
        <v>1508.6</v>
      </c>
    </row>
    <row r="68" spans="1:6" ht="11.25">
      <c r="A68" s="188">
        <f t="shared" si="0"/>
        <v>50</v>
      </c>
      <c r="B68" s="189" t="s">
        <v>1046</v>
      </c>
      <c r="C68" s="190" t="s">
        <v>440</v>
      </c>
      <c r="D68" s="190" t="s">
        <v>16</v>
      </c>
      <c r="E68" s="190" t="s">
        <v>210</v>
      </c>
      <c r="F68" s="191">
        <v>1508.6</v>
      </c>
    </row>
    <row r="69" spans="1:6" ht="11.25">
      <c r="A69" s="188">
        <f t="shared" si="0"/>
        <v>51</v>
      </c>
      <c r="B69" s="189" t="s">
        <v>211</v>
      </c>
      <c r="C69" s="190" t="s">
        <v>440</v>
      </c>
      <c r="D69" s="190" t="s">
        <v>16</v>
      </c>
      <c r="E69" s="190" t="s">
        <v>212</v>
      </c>
      <c r="F69" s="191">
        <v>1508.6</v>
      </c>
    </row>
    <row r="70" spans="1:6" ht="22.5">
      <c r="A70" s="188">
        <f t="shared" si="0"/>
        <v>52</v>
      </c>
      <c r="B70" s="189" t="s">
        <v>915</v>
      </c>
      <c r="C70" s="190" t="s">
        <v>440</v>
      </c>
      <c r="D70" s="190" t="s">
        <v>812</v>
      </c>
      <c r="E70" s="190"/>
      <c r="F70" s="191">
        <v>1293</v>
      </c>
    </row>
    <row r="71" spans="1:6" ht="11.25">
      <c r="A71" s="188">
        <f t="shared" si="0"/>
        <v>53</v>
      </c>
      <c r="B71" s="189" t="s">
        <v>813</v>
      </c>
      <c r="C71" s="190" t="s">
        <v>440</v>
      </c>
      <c r="D71" s="190" t="s">
        <v>814</v>
      </c>
      <c r="E71" s="190"/>
      <c r="F71" s="191">
        <v>1293</v>
      </c>
    </row>
    <row r="72" spans="1:6" ht="11.25">
      <c r="A72" s="188">
        <f t="shared" si="0"/>
        <v>54</v>
      </c>
      <c r="B72" s="189" t="s">
        <v>1046</v>
      </c>
      <c r="C72" s="190" t="s">
        <v>440</v>
      </c>
      <c r="D72" s="190" t="s">
        <v>814</v>
      </c>
      <c r="E72" s="190" t="s">
        <v>210</v>
      </c>
      <c r="F72" s="191">
        <v>1293</v>
      </c>
    </row>
    <row r="73" spans="1:6" ht="11.25">
      <c r="A73" s="188">
        <f t="shared" si="0"/>
        <v>55</v>
      </c>
      <c r="B73" s="189" t="s">
        <v>211</v>
      </c>
      <c r="C73" s="190" t="s">
        <v>440</v>
      </c>
      <c r="D73" s="190" t="s">
        <v>814</v>
      </c>
      <c r="E73" s="190" t="s">
        <v>212</v>
      </c>
      <c r="F73" s="191">
        <v>1293</v>
      </c>
    </row>
    <row r="74" spans="1:6" ht="45">
      <c r="A74" s="188">
        <f t="shared" si="0"/>
        <v>56</v>
      </c>
      <c r="B74" s="189" t="s">
        <v>441</v>
      </c>
      <c r="C74" s="190" t="s">
        <v>442</v>
      </c>
      <c r="D74" s="190"/>
      <c r="E74" s="190"/>
      <c r="F74" s="191">
        <v>250</v>
      </c>
    </row>
    <row r="75" spans="1:6" ht="22.5">
      <c r="A75" s="188">
        <f t="shared" si="0"/>
        <v>57</v>
      </c>
      <c r="B75" s="189" t="s">
        <v>919</v>
      </c>
      <c r="C75" s="190" t="s">
        <v>442</v>
      </c>
      <c r="D75" s="190" t="s">
        <v>920</v>
      </c>
      <c r="E75" s="190"/>
      <c r="F75" s="191">
        <v>250</v>
      </c>
    </row>
    <row r="76" spans="1:6" ht="22.5">
      <c r="A76" s="188">
        <f t="shared" si="0"/>
        <v>58</v>
      </c>
      <c r="B76" s="189" t="s">
        <v>438</v>
      </c>
      <c r="C76" s="190" t="s">
        <v>442</v>
      </c>
      <c r="D76" s="190" t="s">
        <v>921</v>
      </c>
      <c r="E76" s="190"/>
      <c r="F76" s="191">
        <v>250</v>
      </c>
    </row>
    <row r="77" spans="1:6" ht="11.25">
      <c r="A77" s="188">
        <f t="shared" si="0"/>
        <v>59</v>
      </c>
      <c r="B77" s="189" t="s">
        <v>1046</v>
      </c>
      <c r="C77" s="190" t="s">
        <v>442</v>
      </c>
      <c r="D77" s="190" t="s">
        <v>921</v>
      </c>
      <c r="E77" s="190" t="s">
        <v>210</v>
      </c>
      <c r="F77" s="191">
        <v>250</v>
      </c>
    </row>
    <row r="78" spans="1:6" ht="11.25">
      <c r="A78" s="188">
        <f t="shared" si="0"/>
        <v>60</v>
      </c>
      <c r="B78" s="189" t="s">
        <v>211</v>
      </c>
      <c r="C78" s="190" t="s">
        <v>442</v>
      </c>
      <c r="D78" s="190" t="s">
        <v>921</v>
      </c>
      <c r="E78" s="190" t="s">
        <v>212</v>
      </c>
      <c r="F78" s="191">
        <v>250</v>
      </c>
    </row>
    <row r="79" spans="1:6" ht="101.25">
      <c r="A79" s="188">
        <f t="shared" si="0"/>
        <v>61</v>
      </c>
      <c r="B79" s="192" t="s">
        <v>607</v>
      </c>
      <c r="C79" s="190" t="s">
        <v>608</v>
      </c>
      <c r="D79" s="190"/>
      <c r="E79" s="190"/>
      <c r="F79" s="191">
        <f>F80+F84+F88</f>
        <v>178124.90000000002</v>
      </c>
    </row>
    <row r="80" spans="1:6" ht="45">
      <c r="A80" s="188">
        <f t="shared" si="0"/>
        <v>62</v>
      </c>
      <c r="B80" s="189" t="s">
        <v>738</v>
      </c>
      <c r="C80" s="190" t="s">
        <v>608</v>
      </c>
      <c r="D80" s="190" t="s">
        <v>739</v>
      </c>
      <c r="E80" s="190"/>
      <c r="F80" s="191">
        <v>18763.2</v>
      </c>
    </row>
    <row r="81" spans="1:6" ht="11.25">
      <c r="A81" s="188">
        <f t="shared" si="0"/>
        <v>63</v>
      </c>
      <c r="B81" s="189" t="s">
        <v>1044</v>
      </c>
      <c r="C81" s="190" t="s">
        <v>608</v>
      </c>
      <c r="D81" s="190" t="s">
        <v>16</v>
      </c>
      <c r="E81" s="190"/>
      <c r="F81" s="191">
        <v>18763.2</v>
      </c>
    </row>
    <row r="82" spans="1:6" ht="11.25">
      <c r="A82" s="188">
        <f t="shared" si="0"/>
        <v>64</v>
      </c>
      <c r="B82" s="189" t="s">
        <v>1046</v>
      </c>
      <c r="C82" s="190" t="s">
        <v>608</v>
      </c>
      <c r="D82" s="190" t="s">
        <v>16</v>
      </c>
      <c r="E82" s="190" t="s">
        <v>210</v>
      </c>
      <c r="F82" s="191">
        <v>18763.2</v>
      </c>
    </row>
    <row r="83" spans="1:6" ht="11.25">
      <c r="A83" s="188">
        <f t="shared" si="0"/>
        <v>65</v>
      </c>
      <c r="B83" s="189" t="s">
        <v>213</v>
      </c>
      <c r="C83" s="190" t="s">
        <v>608</v>
      </c>
      <c r="D83" s="190" t="s">
        <v>16</v>
      </c>
      <c r="E83" s="190" t="s">
        <v>214</v>
      </c>
      <c r="F83" s="191">
        <v>18763.2</v>
      </c>
    </row>
    <row r="84" spans="1:6" ht="22.5">
      <c r="A84" s="188">
        <f t="shared" si="0"/>
        <v>66</v>
      </c>
      <c r="B84" s="189" t="s">
        <v>919</v>
      </c>
      <c r="C84" s="190" t="s">
        <v>608</v>
      </c>
      <c r="D84" s="190" t="s">
        <v>920</v>
      </c>
      <c r="E84" s="190"/>
      <c r="F84" s="191">
        <v>729.5</v>
      </c>
    </row>
    <row r="85" spans="1:6" ht="22.5">
      <c r="A85" s="188">
        <f aca="true" t="shared" si="1" ref="A85:A148">A84+1</f>
        <v>67</v>
      </c>
      <c r="B85" s="189" t="s">
        <v>438</v>
      </c>
      <c r="C85" s="190" t="s">
        <v>608</v>
      </c>
      <c r="D85" s="190" t="s">
        <v>921</v>
      </c>
      <c r="E85" s="190"/>
      <c r="F85" s="191">
        <v>729.5</v>
      </c>
    </row>
    <row r="86" spans="1:6" ht="11.25">
      <c r="A86" s="188">
        <f t="shared" si="1"/>
        <v>68</v>
      </c>
      <c r="B86" s="189" t="s">
        <v>1046</v>
      </c>
      <c r="C86" s="190" t="s">
        <v>608</v>
      </c>
      <c r="D86" s="190" t="s">
        <v>921</v>
      </c>
      <c r="E86" s="190" t="s">
        <v>210</v>
      </c>
      <c r="F86" s="191">
        <v>729.5</v>
      </c>
    </row>
    <row r="87" spans="1:6" ht="11.25">
      <c r="A87" s="188">
        <f t="shared" si="1"/>
        <v>69</v>
      </c>
      <c r="B87" s="189" t="s">
        <v>213</v>
      </c>
      <c r="C87" s="190" t="s">
        <v>608</v>
      </c>
      <c r="D87" s="190" t="s">
        <v>921</v>
      </c>
      <c r="E87" s="190" t="s">
        <v>214</v>
      </c>
      <c r="F87" s="191">
        <v>729.5</v>
      </c>
    </row>
    <row r="88" spans="1:6" ht="22.5">
      <c r="A88" s="188">
        <f t="shared" si="1"/>
        <v>70</v>
      </c>
      <c r="B88" s="189" t="s">
        <v>915</v>
      </c>
      <c r="C88" s="190" t="s">
        <v>608</v>
      </c>
      <c r="D88" s="190" t="s">
        <v>812</v>
      </c>
      <c r="E88" s="190"/>
      <c r="F88" s="191">
        <v>158632.2</v>
      </c>
    </row>
    <row r="89" spans="1:6" ht="11.25">
      <c r="A89" s="188">
        <f t="shared" si="1"/>
        <v>71</v>
      </c>
      <c r="B89" s="189" t="s">
        <v>813</v>
      </c>
      <c r="C89" s="190" t="s">
        <v>608</v>
      </c>
      <c r="D89" s="190" t="s">
        <v>814</v>
      </c>
      <c r="E89" s="190"/>
      <c r="F89" s="191">
        <v>158632.2</v>
      </c>
    </row>
    <row r="90" spans="1:6" ht="11.25">
      <c r="A90" s="188">
        <f t="shared" si="1"/>
        <v>72</v>
      </c>
      <c r="B90" s="189" t="s">
        <v>1046</v>
      </c>
      <c r="C90" s="190" t="s">
        <v>608</v>
      </c>
      <c r="D90" s="190" t="s">
        <v>814</v>
      </c>
      <c r="E90" s="190" t="s">
        <v>210</v>
      </c>
      <c r="F90" s="191">
        <v>158632.2</v>
      </c>
    </row>
    <row r="91" spans="1:6" ht="11.25">
      <c r="A91" s="188">
        <f t="shared" si="1"/>
        <v>73</v>
      </c>
      <c r="B91" s="189" t="s">
        <v>213</v>
      </c>
      <c r="C91" s="190" t="s">
        <v>608</v>
      </c>
      <c r="D91" s="190" t="s">
        <v>814</v>
      </c>
      <c r="E91" s="190" t="s">
        <v>214</v>
      </c>
      <c r="F91" s="191">
        <v>158632.2</v>
      </c>
    </row>
    <row r="92" spans="1:6" ht="67.5">
      <c r="A92" s="188">
        <f t="shared" si="1"/>
        <v>74</v>
      </c>
      <c r="B92" s="192" t="s">
        <v>644</v>
      </c>
      <c r="C92" s="190" t="s">
        <v>645</v>
      </c>
      <c r="D92" s="190"/>
      <c r="E92" s="190"/>
      <c r="F92" s="191">
        <f>F93+F97</f>
        <v>19849.2</v>
      </c>
    </row>
    <row r="93" spans="1:6" ht="22.5">
      <c r="A93" s="188">
        <f t="shared" si="1"/>
        <v>75</v>
      </c>
      <c r="B93" s="189" t="s">
        <v>919</v>
      </c>
      <c r="C93" s="190" t="s">
        <v>645</v>
      </c>
      <c r="D93" s="190" t="s">
        <v>920</v>
      </c>
      <c r="E93" s="190"/>
      <c r="F93" s="191">
        <v>938.7</v>
      </c>
    </row>
    <row r="94" spans="1:6" ht="22.5">
      <c r="A94" s="188">
        <f t="shared" si="1"/>
        <v>76</v>
      </c>
      <c r="B94" s="189" t="s">
        <v>438</v>
      </c>
      <c r="C94" s="190" t="s">
        <v>645</v>
      </c>
      <c r="D94" s="190" t="s">
        <v>921</v>
      </c>
      <c r="E94" s="190"/>
      <c r="F94" s="191">
        <v>938.7</v>
      </c>
    </row>
    <row r="95" spans="1:6" ht="11.25">
      <c r="A95" s="188">
        <f t="shared" si="1"/>
        <v>77</v>
      </c>
      <c r="B95" s="189" t="s">
        <v>87</v>
      </c>
      <c r="C95" s="190" t="s">
        <v>645</v>
      </c>
      <c r="D95" s="190" t="s">
        <v>921</v>
      </c>
      <c r="E95" s="190" t="s">
        <v>233</v>
      </c>
      <c r="F95" s="191">
        <v>938.7</v>
      </c>
    </row>
    <row r="96" spans="1:6" ht="11.25">
      <c r="A96" s="188">
        <f t="shared" si="1"/>
        <v>78</v>
      </c>
      <c r="B96" s="189" t="s">
        <v>238</v>
      </c>
      <c r="C96" s="190" t="s">
        <v>645</v>
      </c>
      <c r="D96" s="190" t="s">
        <v>921</v>
      </c>
      <c r="E96" s="190" t="s">
        <v>239</v>
      </c>
      <c r="F96" s="191">
        <v>938.7</v>
      </c>
    </row>
    <row r="97" spans="1:6" ht="22.5">
      <c r="A97" s="188">
        <f t="shared" si="1"/>
        <v>79</v>
      </c>
      <c r="B97" s="189" t="s">
        <v>915</v>
      </c>
      <c r="C97" s="190" t="s">
        <v>645</v>
      </c>
      <c r="D97" s="190" t="s">
        <v>812</v>
      </c>
      <c r="E97" s="190"/>
      <c r="F97" s="191">
        <v>18910.5</v>
      </c>
    </row>
    <row r="98" spans="1:6" ht="11.25">
      <c r="A98" s="188">
        <f t="shared" si="1"/>
        <v>80</v>
      </c>
      <c r="B98" s="189" t="s">
        <v>813</v>
      </c>
      <c r="C98" s="190" t="s">
        <v>645</v>
      </c>
      <c r="D98" s="190" t="s">
        <v>814</v>
      </c>
      <c r="E98" s="190"/>
      <c r="F98" s="191">
        <v>22116.2</v>
      </c>
    </row>
    <row r="99" spans="1:6" ht="11.25">
      <c r="A99" s="188">
        <f t="shared" si="1"/>
        <v>81</v>
      </c>
      <c r="B99" s="189" t="s">
        <v>87</v>
      </c>
      <c r="C99" s="190" t="s">
        <v>645</v>
      </c>
      <c r="D99" s="190" t="s">
        <v>814</v>
      </c>
      <c r="E99" s="190" t="s">
        <v>233</v>
      </c>
      <c r="F99" s="191">
        <v>22116.2</v>
      </c>
    </row>
    <row r="100" spans="1:6" ht="11.25">
      <c r="A100" s="188">
        <f t="shared" si="1"/>
        <v>82</v>
      </c>
      <c r="B100" s="189" t="s">
        <v>238</v>
      </c>
      <c r="C100" s="190" t="s">
        <v>645</v>
      </c>
      <c r="D100" s="190" t="s">
        <v>814</v>
      </c>
      <c r="E100" s="190" t="s">
        <v>239</v>
      </c>
      <c r="F100" s="191">
        <v>22116.2</v>
      </c>
    </row>
    <row r="101" spans="1:6" ht="101.25">
      <c r="A101" s="188">
        <f t="shared" si="1"/>
        <v>83</v>
      </c>
      <c r="B101" s="192" t="s">
        <v>124</v>
      </c>
      <c r="C101" s="190" t="s">
        <v>125</v>
      </c>
      <c r="D101" s="190"/>
      <c r="E101" s="190"/>
      <c r="F101" s="191">
        <f>F102+F106+F110</f>
        <v>45788</v>
      </c>
    </row>
    <row r="102" spans="1:6" ht="45">
      <c r="A102" s="188">
        <f t="shared" si="1"/>
        <v>84</v>
      </c>
      <c r="B102" s="189" t="s">
        <v>738</v>
      </c>
      <c r="C102" s="190" t="s">
        <v>125</v>
      </c>
      <c r="D102" s="190" t="s">
        <v>739</v>
      </c>
      <c r="E102" s="190"/>
      <c r="F102" s="191">
        <v>18740.1</v>
      </c>
    </row>
    <row r="103" spans="1:6" ht="11.25">
      <c r="A103" s="188">
        <f t="shared" si="1"/>
        <v>85</v>
      </c>
      <c r="B103" s="189" t="s">
        <v>1044</v>
      </c>
      <c r="C103" s="190" t="s">
        <v>125</v>
      </c>
      <c r="D103" s="190" t="s">
        <v>16</v>
      </c>
      <c r="E103" s="190"/>
      <c r="F103" s="191">
        <v>18740.1</v>
      </c>
    </row>
    <row r="104" spans="1:6" ht="11.25">
      <c r="A104" s="188">
        <f t="shared" si="1"/>
        <v>86</v>
      </c>
      <c r="B104" s="189" t="s">
        <v>1046</v>
      </c>
      <c r="C104" s="190" t="s">
        <v>125</v>
      </c>
      <c r="D104" s="190" t="s">
        <v>16</v>
      </c>
      <c r="E104" s="190" t="s">
        <v>210</v>
      </c>
      <c r="F104" s="191">
        <v>18740.1</v>
      </c>
    </row>
    <row r="105" spans="1:6" ht="11.25">
      <c r="A105" s="188">
        <f t="shared" si="1"/>
        <v>87</v>
      </c>
      <c r="B105" s="189" t="s">
        <v>211</v>
      </c>
      <c r="C105" s="190" t="s">
        <v>125</v>
      </c>
      <c r="D105" s="190" t="s">
        <v>16</v>
      </c>
      <c r="E105" s="190" t="s">
        <v>212</v>
      </c>
      <c r="F105" s="191">
        <v>18740.1</v>
      </c>
    </row>
    <row r="106" spans="1:6" ht="22.5">
      <c r="A106" s="188">
        <f t="shared" si="1"/>
        <v>88</v>
      </c>
      <c r="B106" s="189" t="s">
        <v>919</v>
      </c>
      <c r="C106" s="190" t="s">
        <v>125</v>
      </c>
      <c r="D106" s="190" t="s">
        <v>920</v>
      </c>
      <c r="E106" s="190"/>
      <c r="F106" s="191">
        <v>4075.8</v>
      </c>
    </row>
    <row r="107" spans="1:6" ht="22.5">
      <c r="A107" s="188">
        <f t="shared" si="1"/>
        <v>89</v>
      </c>
      <c r="B107" s="189" t="s">
        <v>438</v>
      </c>
      <c r="C107" s="190" t="s">
        <v>125</v>
      </c>
      <c r="D107" s="190" t="s">
        <v>921</v>
      </c>
      <c r="E107" s="190"/>
      <c r="F107" s="191">
        <v>4075.8</v>
      </c>
    </row>
    <row r="108" spans="1:6" ht="11.25">
      <c r="A108" s="188">
        <f t="shared" si="1"/>
        <v>90</v>
      </c>
      <c r="B108" s="189" t="s">
        <v>1046</v>
      </c>
      <c r="C108" s="190" t="s">
        <v>125</v>
      </c>
      <c r="D108" s="190" t="s">
        <v>921</v>
      </c>
      <c r="E108" s="190" t="s">
        <v>210</v>
      </c>
      <c r="F108" s="191">
        <v>4075.8</v>
      </c>
    </row>
    <row r="109" spans="1:6" ht="11.25">
      <c r="A109" s="188">
        <f t="shared" si="1"/>
        <v>91</v>
      </c>
      <c r="B109" s="189" t="s">
        <v>211</v>
      </c>
      <c r="C109" s="190" t="s">
        <v>125</v>
      </c>
      <c r="D109" s="190" t="s">
        <v>921</v>
      </c>
      <c r="E109" s="190" t="s">
        <v>212</v>
      </c>
      <c r="F109" s="191">
        <v>4075.8</v>
      </c>
    </row>
    <row r="110" spans="1:6" ht="22.5">
      <c r="A110" s="188">
        <f t="shared" si="1"/>
        <v>92</v>
      </c>
      <c r="B110" s="189" t="s">
        <v>915</v>
      </c>
      <c r="C110" s="190" t="s">
        <v>125</v>
      </c>
      <c r="D110" s="190" t="s">
        <v>812</v>
      </c>
      <c r="E110" s="190"/>
      <c r="F110" s="191">
        <v>22972.1</v>
      </c>
    </row>
    <row r="111" spans="1:6" ht="11.25">
      <c r="A111" s="188">
        <f t="shared" si="1"/>
        <v>93</v>
      </c>
      <c r="B111" s="189" t="s">
        <v>813</v>
      </c>
      <c r="C111" s="190" t="s">
        <v>125</v>
      </c>
      <c r="D111" s="190" t="s">
        <v>814</v>
      </c>
      <c r="E111" s="190"/>
      <c r="F111" s="191">
        <v>22972.1</v>
      </c>
    </row>
    <row r="112" spans="1:6" ht="11.25">
      <c r="A112" s="188">
        <f t="shared" si="1"/>
        <v>94</v>
      </c>
      <c r="B112" s="189" t="s">
        <v>1046</v>
      </c>
      <c r="C112" s="190" t="s">
        <v>125</v>
      </c>
      <c r="D112" s="190" t="s">
        <v>814</v>
      </c>
      <c r="E112" s="190" t="s">
        <v>210</v>
      </c>
      <c r="F112" s="191">
        <v>22972.1</v>
      </c>
    </row>
    <row r="113" spans="1:6" ht="11.25">
      <c r="A113" s="188">
        <f t="shared" si="1"/>
        <v>95</v>
      </c>
      <c r="B113" s="189" t="s">
        <v>211</v>
      </c>
      <c r="C113" s="190" t="s">
        <v>125</v>
      </c>
      <c r="D113" s="190" t="s">
        <v>814</v>
      </c>
      <c r="E113" s="190" t="s">
        <v>212</v>
      </c>
      <c r="F113" s="191">
        <v>22972.1</v>
      </c>
    </row>
    <row r="114" spans="1:6" ht="67.5">
      <c r="A114" s="188">
        <f t="shared" si="1"/>
        <v>96</v>
      </c>
      <c r="B114" s="192" t="s">
        <v>443</v>
      </c>
      <c r="C114" s="190" t="s">
        <v>444</v>
      </c>
      <c r="D114" s="190"/>
      <c r="E114" s="190"/>
      <c r="F114" s="191">
        <v>300</v>
      </c>
    </row>
    <row r="115" spans="1:6" ht="22.5">
      <c r="A115" s="188">
        <f t="shared" si="1"/>
        <v>97</v>
      </c>
      <c r="B115" s="189" t="s">
        <v>919</v>
      </c>
      <c r="C115" s="190" t="s">
        <v>444</v>
      </c>
      <c r="D115" s="190" t="s">
        <v>920</v>
      </c>
      <c r="E115" s="190"/>
      <c r="F115" s="191">
        <v>300</v>
      </c>
    </row>
    <row r="116" spans="1:6" ht="22.5">
      <c r="A116" s="188">
        <f t="shared" si="1"/>
        <v>98</v>
      </c>
      <c r="B116" s="189" t="s">
        <v>438</v>
      </c>
      <c r="C116" s="190" t="s">
        <v>444</v>
      </c>
      <c r="D116" s="190" t="s">
        <v>921</v>
      </c>
      <c r="E116" s="190"/>
      <c r="F116" s="191">
        <v>300</v>
      </c>
    </row>
    <row r="117" spans="1:6" ht="11.25">
      <c r="A117" s="188">
        <f t="shared" si="1"/>
        <v>99</v>
      </c>
      <c r="B117" s="189" t="s">
        <v>354</v>
      </c>
      <c r="C117" s="190" t="s">
        <v>444</v>
      </c>
      <c r="D117" s="190" t="s">
        <v>921</v>
      </c>
      <c r="E117" s="190" t="s">
        <v>355</v>
      </c>
      <c r="F117" s="191">
        <v>300</v>
      </c>
    </row>
    <row r="118" spans="1:6" ht="11.25">
      <c r="A118" s="188">
        <f t="shared" si="1"/>
        <v>100</v>
      </c>
      <c r="B118" s="189" t="s">
        <v>356</v>
      </c>
      <c r="C118" s="190" t="s">
        <v>444</v>
      </c>
      <c r="D118" s="190" t="s">
        <v>921</v>
      </c>
      <c r="E118" s="190" t="s">
        <v>357</v>
      </c>
      <c r="F118" s="191">
        <v>300</v>
      </c>
    </row>
    <row r="119" spans="1:6" ht="56.25">
      <c r="A119" s="188">
        <f t="shared" si="1"/>
        <v>101</v>
      </c>
      <c r="B119" s="189" t="s">
        <v>126</v>
      </c>
      <c r="C119" s="190" t="s">
        <v>127</v>
      </c>
      <c r="D119" s="190"/>
      <c r="E119" s="190"/>
      <c r="F119" s="191">
        <f>F120+F124+F128+F132</f>
        <v>49943.600000000006</v>
      </c>
    </row>
    <row r="120" spans="1:6" ht="45">
      <c r="A120" s="188">
        <f t="shared" si="1"/>
        <v>102</v>
      </c>
      <c r="B120" s="189" t="s">
        <v>738</v>
      </c>
      <c r="C120" s="190" t="s">
        <v>127</v>
      </c>
      <c r="D120" s="190" t="s">
        <v>739</v>
      </c>
      <c r="E120" s="190"/>
      <c r="F120" s="191">
        <v>14437.1</v>
      </c>
    </row>
    <row r="121" spans="1:6" ht="11.25">
      <c r="A121" s="188">
        <f t="shared" si="1"/>
        <v>103</v>
      </c>
      <c r="B121" s="189" t="s">
        <v>1044</v>
      </c>
      <c r="C121" s="190" t="s">
        <v>127</v>
      </c>
      <c r="D121" s="190" t="s">
        <v>16</v>
      </c>
      <c r="E121" s="190"/>
      <c r="F121" s="191">
        <v>14437.1</v>
      </c>
    </row>
    <row r="122" spans="1:6" ht="11.25">
      <c r="A122" s="188">
        <f t="shared" si="1"/>
        <v>104</v>
      </c>
      <c r="B122" s="189" t="s">
        <v>1046</v>
      </c>
      <c r="C122" s="190" t="s">
        <v>127</v>
      </c>
      <c r="D122" s="190" t="s">
        <v>16</v>
      </c>
      <c r="E122" s="190" t="s">
        <v>210</v>
      </c>
      <c r="F122" s="191">
        <v>14437.1</v>
      </c>
    </row>
    <row r="123" spans="1:6" ht="11.25">
      <c r="A123" s="188">
        <f t="shared" si="1"/>
        <v>105</v>
      </c>
      <c r="B123" s="189" t="s">
        <v>211</v>
      </c>
      <c r="C123" s="190" t="s">
        <v>127</v>
      </c>
      <c r="D123" s="190" t="s">
        <v>16</v>
      </c>
      <c r="E123" s="190" t="s">
        <v>212</v>
      </c>
      <c r="F123" s="191">
        <v>14437.1</v>
      </c>
    </row>
    <row r="124" spans="1:6" ht="22.5">
      <c r="A124" s="188">
        <f t="shared" si="1"/>
        <v>106</v>
      </c>
      <c r="B124" s="189" t="s">
        <v>919</v>
      </c>
      <c r="C124" s="190" t="s">
        <v>127</v>
      </c>
      <c r="D124" s="190" t="s">
        <v>920</v>
      </c>
      <c r="E124" s="190"/>
      <c r="F124" s="191">
        <v>14356.9</v>
      </c>
    </row>
    <row r="125" spans="1:6" ht="22.5">
      <c r="A125" s="188">
        <f t="shared" si="1"/>
        <v>107</v>
      </c>
      <c r="B125" s="189" t="s">
        <v>438</v>
      </c>
      <c r="C125" s="190" t="s">
        <v>127</v>
      </c>
      <c r="D125" s="190" t="s">
        <v>921</v>
      </c>
      <c r="E125" s="190"/>
      <c r="F125" s="191">
        <v>14356.9</v>
      </c>
    </row>
    <row r="126" spans="1:6" ht="11.25">
      <c r="A126" s="188">
        <f t="shared" si="1"/>
        <v>108</v>
      </c>
      <c r="B126" s="189" t="s">
        <v>1046</v>
      </c>
      <c r="C126" s="190" t="s">
        <v>127</v>
      </c>
      <c r="D126" s="190" t="s">
        <v>921</v>
      </c>
      <c r="E126" s="190" t="s">
        <v>210</v>
      </c>
      <c r="F126" s="191">
        <v>14356.9</v>
      </c>
    </row>
    <row r="127" spans="1:6" ht="11.25">
      <c r="A127" s="188">
        <f t="shared" si="1"/>
        <v>109</v>
      </c>
      <c r="B127" s="189" t="s">
        <v>211</v>
      </c>
      <c r="C127" s="190" t="s">
        <v>127</v>
      </c>
      <c r="D127" s="190" t="s">
        <v>921</v>
      </c>
      <c r="E127" s="190" t="s">
        <v>212</v>
      </c>
      <c r="F127" s="191">
        <v>14356.9</v>
      </c>
    </row>
    <row r="128" spans="1:6" ht="22.5">
      <c r="A128" s="188">
        <f t="shared" si="1"/>
        <v>110</v>
      </c>
      <c r="B128" s="189" t="s">
        <v>915</v>
      </c>
      <c r="C128" s="190" t="s">
        <v>127</v>
      </c>
      <c r="D128" s="190" t="s">
        <v>812</v>
      </c>
      <c r="E128" s="190"/>
      <c r="F128" s="191">
        <v>20938.8</v>
      </c>
    </row>
    <row r="129" spans="1:6" ht="11.25">
      <c r="A129" s="188">
        <f t="shared" si="1"/>
        <v>111</v>
      </c>
      <c r="B129" s="189" t="s">
        <v>813</v>
      </c>
      <c r="C129" s="190" t="s">
        <v>127</v>
      </c>
      <c r="D129" s="190" t="s">
        <v>814</v>
      </c>
      <c r="E129" s="190"/>
      <c r="F129" s="191">
        <v>20938.8</v>
      </c>
    </row>
    <row r="130" spans="1:6" ht="11.25">
      <c r="A130" s="188">
        <f t="shared" si="1"/>
        <v>112</v>
      </c>
      <c r="B130" s="189" t="s">
        <v>1046</v>
      </c>
      <c r="C130" s="190" t="s">
        <v>127</v>
      </c>
      <c r="D130" s="190" t="s">
        <v>814</v>
      </c>
      <c r="E130" s="190" t="s">
        <v>210</v>
      </c>
      <c r="F130" s="191">
        <v>20938.8</v>
      </c>
    </row>
    <row r="131" spans="1:6" ht="11.25">
      <c r="A131" s="188">
        <f t="shared" si="1"/>
        <v>113</v>
      </c>
      <c r="B131" s="189" t="s">
        <v>211</v>
      </c>
      <c r="C131" s="190" t="s">
        <v>127</v>
      </c>
      <c r="D131" s="190" t="s">
        <v>814</v>
      </c>
      <c r="E131" s="190" t="s">
        <v>212</v>
      </c>
      <c r="F131" s="191">
        <v>20938.8</v>
      </c>
    </row>
    <row r="132" spans="1:6" ht="11.25">
      <c r="A132" s="188">
        <f t="shared" si="1"/>
        <v>114</v>
      </c>
      <c r="B132" s="189" t="s">
        <v>949</v>
      </c>
      <c r="C132" s="190" t="s">
        <v>127</v>
      </c>
      <c r="D132" s="190" t="s">
        <v>950</v>
      </c>
      <c r="E132" s="190"/>
      <c r="F132" s="191">
        <v>210.8</v>
      </c>
    </row>
    <row r="133" spans="1:6" ht="11.25">
      <c r="A133" s="188">
        <f t="shared" si="1"/>
        <v>115</v>
      </c>
      <c r="B133" s="189" t="s">
        <v>951</v>
      </c>
      <c r="C133" s="190" t="s">
        <v>127</v>
      </c>
      <c r="D133" s="190" t="s">
        <v>952</v>
      </c>
      <c r="E133" s="190"/>
      <c r="F133" s="191">
        <v>210.8</v>
      </c>
    </row>
    <row r="134" spans="1:6" ht="11.25">
      <c r="A134" s="188">
        <f t="shared" si="1"/>
        <v>116</v>
      </c>
      <c r="B134" s="189" t="s">
        <v>1046</v>
      </c>
      <c r="C134" s="190" t="s">
        <v>127</v>
      </c>
      <c r="D134" s="190" t="s">
        <v>952</v>
      </c>
      <c r="E134" s="190" t="s">
        <v>210</v>
      </c>
      <c r="F134" s="191">
        <v>210.8</v>
      </c>
    </row>
    <row r="135" spans="1:6" ht="11.25">
      <c r="A135" s="188">
        <f t="shared" si="1"/>
        <v>117</v>
      </c>
      <c r="B135" s="189" t="s">
        <v>211</v>
      </c>
      <c r="C135" s="190" t="s">
        <v>127</v>
      </c>
      <c r="D135" s="190" t="s">
        <v>952</v>
      </c>
      <c r="E135" s="190" t="s">
        <v>212</v>
      </c>
      <c r="F135" s="191">
        <v>210.8</v>
      </c>
    </row>
    <row r="136" spans="1:6" ht="56.25">
      <c r="A136" s="188">
        <f t="shared" si="1"/>
        <v>118</v>
      </c>
      <c r="B136" s="189" t="s">
        <v>609</v>
      </c>
      <c r="C136" s="190" t="s">
        <v>610</v>
      </c>
      <c r="D136" s="190"/>
      <c r="E136" s="190"/>
      <c r="F136" s="191">
        <f>F137+F141+F145+F149</f>
        <v>76135.2</v>
      </c>
    </row>
    <row r="137" spans="1:6" ht="45">
      <c r="A137" s="188">
        <f t="shared" si="1"/>
        <v>119</v>
      </c>
      <c r="B137" s="189" t="s">
        <v>738</v>
      </c>
      <c r="C137" s="190" t="s">
        <v>610</v>
      </c>
      <c r="D137" s="190" t="s">
        <v>739</v>
      </c>
      <c r="E137" s="190"/>
      <c r="F137" s="191">
        <v>3840.7</v>
      </c>
    </row>
    <row r="138" spans="1:6" ht="11.25">
      <c r="A138" s="188">
        <f t="shared" si="1"/>
        <v>120</v>
      </c>
      <c r="B138" s="189" t="s">
        <v>1044</v>
      </c>
      <c r="C138" s="190" t="s">
        <v>610</v>
      </c>
      <c r="D138" s="190" t="s">
        <v>16</v>
      </c>
      <c r="E138" s="190"/>
      <c r="F138" s="191">
        <v>3840.7</v>
      </c>
    </row>
    <row r="139" spans="1:6" ht="11.25">
      <c r="A139" s="188">
        <f t="shared" si="1"/>
        <v>121</v>
      </c>
      <c r="B139" s="189" t="s">
        <v>1046</v>
      </c>
      <c r="C139" s="190" t="s">
        <v>610</v>
      </c>
      <c r="D139" s="190" t="s">
        <v>16</v>
      </c>
      <c r="E139" s="190" t="s">
        <v>210</v>
      </c>
      <c r="F139" s="191">
        <v>3840.7</v>
      </c>
    </row>
    <row r="140" spans="1:6" ht="11.25">
      <c r="A140" s="188">
        <f t="shared" si="1"/>
        <v>122</v>
      </c>
      <c r="B140" s="189" t="s">
        <v>213</v>
      </c>
      <c r="C140" s="190" t="s">
        <v>610</v>
      </c>
      <c r="D140" s="190" t="s">
        <v>16</v>
      </c>
      <c r="E140" s="190" t="s">
        <v>214</v>
      </c>
      <c r="F140" s="191">
        <v>3840.7</v>
      </c>
    </row>
    <row r="141" spans="1:6" ht="22.5">
      <c r="A141" s="188">
        <f t="shared" si="1"/>
        <v>123</v>
      </c>
      <c r="B141" s="189" t="s">
        <v>919</v>
      </c>
      <c r="C141" s="190" t="s">
        <v>610</v>
      </c>
      <c r="D141" s="190" t="s">
        <v>920</v>
      </c>
      <c r="E141" s="190"/>
      <c r="F141" s="191">
        <v>4022.3</v>
      </c>
    </row>
    <row r="142" spans="1:6" ht="22.5">
      <c r="A142" s="188">
        <f t="shared" si="1"/>
        <v>124</v>
      </c>
      <c r="B142" s="189" t="s">
        <v>438</v>
      </c>
      <c r="C142" s="190" t="s">
        <v>610</v>
      </c>
      <c r="D142" s="190" t="s">
        <v>921</v>
      </c>
      <c r="E142" s="190"/>
      <c r="F142" s="191">
        <v>4022.3</v>
      </c>
    </row>
    <row r="143" spans="1:6" ht="11.25">
      <c r="A143" s="188">
        <f t="shared" si="1"/>
        <v>125</v>
      </c>
      <c r="B143" s="189" t="s">
        <v>1046</v>
      </c>
      <c r="C143" s="190" t="s">
        <v>610</v>
      </c>
      <c r="D143" s="190" t="s">
        <v>921</v>
      </c>
      <c r="E143" s="190" t="s">
        <v>210</v>
      </c>
      <c r="F143" s="191">
        <v>4022.3</v>
      </c>
    </row>
    <row r="144" spans="1:6" ht="11.25">
      <c r="A144" s="188">
        <f t="shared" si="1"/>
        <v>126</v>
      </c>
      <c r="B144" s="189" t="s">
        <v>213</v>
      </c>
      <c r="C144" s="190" t="s">
        <v>610</v>
      </c>
      <c r="D144" s="190" t="s">
        <v>921</v>
      </c>
      <c r="E144" s="190" t="s">
        <v>214</v>
      </c>
      <c r="F144" s="191">
        <v>4022.3</v>
      </c>
    </row>
    <row r="145" spans="1:6" ht="22.5">
      <c r="A145" s="188">
        <f t="shared" si="1"/>
        <v>127</v>
      </c>
      <c r="B145" s="189" t="s">
        <v>915</v>
      </c>
      <c r="C145" s="190" t="s">
        <v>610</v>
      </c>
      <c r="D145" s="190" t="s">
        <v>812</v>
      </c>
      <c r="E145" s="190"/>
      <c r="F145" s="191">
        <v>68237.2</v>
      </c>
    </row>
    <row r="146" spans="1:6" ht="11.25">
      <c r="A146" s="188">
        <f t="shared" si="1"/>
        <v>128</v>
      </c>
      <c r="B146" s="189" t="s">
        <v>813</v>
      </c>
      <c r="C146" s="190" t="s">
        <v>610</v>
      </c>
      <c r="D146" s="190" t="s">
        <v>814</v>
      </c>
      <c r="E146" s="190"/>
      <c r="F146" s="191">
        <v>68237.2</v>
      </c>
    </row>
    <row r="147" spans="1:6" ht="11.25">
      <c r="A147" s="188">
        <f t="shared" si="1"/>
        <v>129</v>
      </c>
      <c r="B147" s="189" t="s">
        <v>1046</v>
      </c>
      <c r="C147" s="190" t="s">
        <v>610</v>
      </c>
      <c r="D147" s="190" t="s">
        <v>814</v>
      </c>
      <c r="E147" s="190" t="s">
        <v>210</v>
      </c>
      <c r="F147" s="191">
        <v>68237.2</v>
      </c>
    </row>
    <row r="148" spans="1:6" ht="11.25">
      <c r="A148" s="188">
        <f t="shared" si="1"/>
        <v>130</v>
      </c>
      <c r="B148" s="189" t="s">
        <v>213</v>
      </c>
      <c r="C148" s="190" t="s">
        <v>610</v>
      </c>
      <c r="D148" s="190" t="s">
        <v>814</v>
      </c>
      <c r="E148" s="190" t="s">
        <v>214</v>
      </c>
      <c r="F148" s="191">
        <v>68237.2</v>
      </c>
    </row>
    <row r="149" spans="1:6" ht="11.25">
      <c r="A149" s="188">
        <f aca="true" t="shared" si="2" ref="A149:A212">A148+1</f>
        <v>131</v>
      </c>
      <c r="B149" s="189" t="s">
        <v>949</v>
      </c>
      <c r="C149" s="190" t="s">
        <v>610</v>
      </c>
      <c r="D149" s="190" t="s">
        <v>950</v>
      </c>
      <c r="E149" s="190"/>
      <c r="F149" s="191">
        <v>35</v>
      </c>
    </row>
    <row r="150" spans="1:6" ht="11.25">
      <c r="A150" s="188">
        <f t="shared" si="2"/>
        <v>132</v>
      </c>
      <c r="B150" s="189" t="s">
        <v>951</v>
      </c>
      <c r="C150" s="190" t="s">
        <v>610</v>
      </c>
      <c r="D150" s="190" t="s">
        <v>952</v>
      </c>
      <c r="E150" s="190"/>
      <c r="F150" s="191">
        <v>35</v>
      </c>
    </row>
    <row r="151" spans="1:6" ht="11.25">
      <c r="A151" s="188">
        <f t="shared" si="2"/>
        <v>133</v>
      </c>
      <c r="B151" s="189" t="s">
        <v>1046</v>
      </c>
      <c r="C151" s="190" t="s">
        <v>610</v>
      </c>
      <c r="D151" s="190" t="s">
        <v>952</v>
      </c>
      <c r="E151" s="190" t="s">
        <v>210</v>
      </c>
      <c r="F151" s="191">
        <v>35</v>
      </c>
    </row>
    <row r="152" spans="1:6" ht="11.25">
      <c r="A152" s="188">
        <f t="shared" si="2"/>
        <v>134</v>
      </c>
      <c r="B152" s="189" t="s">
        <v>213</v>
      </c>
      <c r="C152" s="190" t="s">
        <v>610</v>
      </c>
      <c r="D152" s="190" t="s">
        <v>952</v>
      </c>
      <c r="E152" s="190" t="s">
        <v>214</v>
      </c>
      <c r="F152" s="191">
        <v>35</v>
      </c>
    </row>
    <row r="153" spans="1:6" ht="56.25">
      <c r="A153" s="188">
        <f t="shared" si="2"/>
        <v>135</v>
      </c>
      <c r="B153" s="189" t="s">
        <v>611</v>
      </c>
      <c r="C153" s="190" t="s">
        <v>612</v>
      </c>
      <c r="D153" s="190"/>
      <c r="E153" s="190"/>
      <c r="F153" s="191">
        <f>F154+F158+F162</f>
        <v>27980.3</v>
      </c>
    </row>
    <row r="154" spans="1:6" ht="45">
      <c r="A154" s="188">
        <f t="shared" si="2"/>
        <v>136</v>
      </c>
      <c r="B154" s="189" t="s">
        <v>738</v>
      </c>
      <c r="C154" s="190" t="s">
        <v>612</v>
      </c>
      <c r="D154" s="190" t="s">
        <v>739</v>
      </c>
      <c r="E154" s="190"/>
      <c r="F154" s="191">
        <v>24549.2</v>
      </c>
    </row>
    <row r="155" spans="1:6" ht="11.25">
      <c r="A155" s="188">
        <f t="shared" si="2"/>
        <v>137</v>
      </c>
      <c r="B155" s="189" t="s">
        <v>1044</v>
      </c>
      <c r="C155" s="190" t="s">
        <v>612</v>
      </c>
      <c r="D155" s="190" t="s">
        <v>16</v>
      </c>
      <c r="E155" s="190"/>
      <c r="F155" s="191">
        <v>22503.7</v>
      </c>
    </row>
    <row r="156" spans="1:6" ht="11.25">
      <c r="A156" s="188">
        <f t="shared" si="2"/>
        <v>138</v>
      </c>
      <c r="B156" s="189" t="s">
        <v>1046</v>
      </c>
      <c r="C156" s="190" t="s">
        <v>612</v>
      </c>
      <c r="D156" s="190" t="s">
        <v>16</v>
      </c>
      <c r="E156" s="190" t="s">
        <v>210</v>
      </c>
      <c r="F156" s="191">
        <v>22503.7</v>
      </c>
    </row>
    <row r="157" spans="1:6" ht="11.25">
      <c r="A157" s="188">
        <f t="shared" si="2"/>
        <v>139</v>
      </c>
      <c r="B157" s="189" t="s">
        <v>213</v>
      </c>
      <c r="C157" s="190" t="s">
        <v>612</v>
      </c>
      <c r="D157" s="190" t="s">
        <v>16</v>
      </c>
      <c r="E157" s="190" t="s">
        <v>214</v>
      </c>
      <c r="F157" s="191">
        <v>22503.7</v>
      </c>
    </row>
    <row r="158" spans="1:6" ht="22.5">
      <c r="A158" s="188">
        <f t="shared" si="2"/>
        <v>140</v>
      </c>
      <c r="B158" s="189" t="s">
        <v>919</v>
      </c>
      <c r="C158" s="190" t="s">
        <v>612</v>
      </c>
      <c r="D158" s="190" t="s">
        <v>920</v>
      </c>
      <c r="E158" s="190"/>
      <c r="F158" s="191">
        <v>3416.5</v>
      </c>
    </row>
    <row r="159" spans="1:6" ht="22.5">
      <c r="A159" s="188">
        <f t="shared" si="2"/>
        <v>141</v>
      </c>
      <c r="B159" s="189" t="s">
        <v>438</v>
      </c>
      <c r="C159" s="190" t="s">
        <v>612</v>
      </c>
      <c r="D159" s="190" t="s">
        <v>921</v>
      </c>
      <c r="E159" s="190"/>
      <c r="F159" s="191">
        <v>3064.8</v>
      </c>
    </row>
    <row r="160" spans="1:6" ht="11.25">
      <c r="A160" s="188">
        <f t="shared" si="2"/>
        <v>142</v>
      </c>
      <c r="B160" s="189" t="s">
        <v>1046</v>
      </c>
      <c r="C160" s="190" t="s">
        <v>612</v>
      </c>
      <c r="D160" s="190" t="s">
        <v>921</v>
      </c>
      <c r="E160" s="190" t="s">
        <v>210</v>
      </c>
      <c r="F160" s="191">
        <v>3064.8</v>
      </c>
    </row>
    <row r="161" spans="1:6" ht="11.25">
      <c r="A161" s="188">
        <f t="shared" si="2"/>
        <v>143</v>
      </c>
      <c r="B161" s="189" t="s">
        <v>213</v>
      </c>
      <c r="C161" s="190" t="s">
        <v>612</v>
      </c>
      <c r="D161" s="190" t="s">
        <v>921</v>
      </c>
      <c r="E161" s="190" t="s">
        <v>214</v>
      </c>
      <c r="F161" s="191">
        <v>3064.8</v>
      </c>
    </row>
    <row r="162" spans="1:6" ht="11.25">
      <c r="A162" s="188">
        <f t="shared" si="2"/>
        <v>144</v>
      </c>
      <c r="B162" s="189" t="s">
        <v>949</v>
      </c>
      <c r="C162" s="190" t="s">
        <v>612</v>
      </c>
      <c r="D162" s="190" t="s">
        <v>950</v>
      </c>
      <c r="E162" s="190"/>
      <c r="F162" s="191">
        <v>14.6</v>
      </c>
    </row>
    <row r="163" spans="1:6" ht="11.25">
      <c r="A163" s="188">
        <f t="shared" si="2"/>
        <v>145</v>
      </c>
      <c r="B163" s="189" t="s">
        <v>951</v>
      </c>
      <c r="C163" s="190" t="s">
        <v>612</v>
      </c>
      <c r="D163" s="190" t="s">
        <v>952</v>
      </c>
      <c r="E163" s="190"/>
      <c r="F163" s="191">
        <v>14.6</v>
      </c>
    </row>
    <row r="164" spans="1:6" ht="11.25">
      <c r="A164" s="188">
        <f t="shared" si="2"/>
        <v>146</v>
      </c>
      <c r="B164" s="189" t="s">
        <v>1046</v>
      </c>
      <c r="C164" s="190" t="s">
        <v>612</v>
      </c>
      <c r="D164" s="190" t="s">
        <v>952</v>
      </c>
      <c r="E164" s="190" t="s">
        <v>210</v>
      </c>
      <c r="F164" s="191">
        <v>14.6</v>
      </c>
    </row>
    <row r="165" spans="1:6" ht="11.25">
      <c r="A165" s="188">
        <f t="shared" si="2"/>
        <v>147</v>
      </c>
      <c r="B165" s="189" t="s">
        <v>213</v>
      </c>
      <c r="C165" s="190" t="s">
        <v>612</v>
      </c>
      <c r="D165" s="190" t="s">
        <v>952</v>
      </c>
      <c r="E165" s="190" t="s">
        <v>214</v>
      </c>
      <c r="F165" s="191">
        <v>14.6</v>
      </c>
    </row>
    <row r="166" spans="1:6" ht="78.75">
      <c r="A166" s="188">
        <f t="shared" si="2"/>
        <v>148</v>
      </c>
      <c r="B166" s="192" t="s">
        <v>445</v>
      </c>
      <c r="C166" s="190" t="s">
        <v>613</v>
      </c>
      <c r="D166" s="190"/>
      <c r="E166" s="190"/>
      <c r="F166" s="191">
        <v>23687</v>
      </c>
    </row>
    <row r="167" spans="1:6" ht="11.25">
      <c r="A167" s="188">
        <f t="shared" si="2"/>
        <v>149</v>
      </c>
      <c r="B167" s="189" t="s">
        <v>1021</v>
      </c>
      <c r="C167" s="190" t="s">
        <v>613</v>
      </c>
      <c r="D167" s="190" t="s">
        <v>62</v>
      </c>
      <c r="E167" s="190"/>
      <c r="F167" s="191">
        <v>23687</v>
      </c>
    </row>
    <row r="168" spans="1:6" ht="11.25">
      <c r="A168" s="188">
        <f t="shared" si="2"/>
        <v>150</v>
      </c>
      <c r="B168" s="189" t="s">
        <v>340</v>
      </c>
      <c r="C168" s="190" t="s">
        <v>613</v>
      </c>
      <c r="D168" s="190" t="s">
        <v>1022</v>
      </c>
      <c r="E168" s="190"/>
      <c r="F168" s="191">
        <v>23687</v>
      </c>
    </row>
    <row r="169" spans="1:6" ht="11.25">
      <c r="A169" s="188">
        <f t="shared" si="2"/>
        <v>151</v>
      </c>
      <c r="B169" s="189" t="s">
        <v>1046</v>
      </c>
      <c r="C169" s="190" t="s">
        <v>613</v>
      </c>
      <c r="D169" s="190" t="s">
        <v>1022</v>
      </c>
      <c r="E169" s="190" t="s">
        <v>210</v>
      </c>
      <c r="F169" s="191">
        <v>23687</v>
      </c>
    </row>
    <row r="170" spans="1:6" ht="11.25">
      <c r="A170" s="188">
        <f t="shared" si="2"/>
        <v>152</v>
      </c>
      <c r="B170" s="189" t="s">
        <v>213</v>
      </c>
      <c r="C170" s="190" t="s">
        <v>613</v>
      </c>
      <c r="D170" s="190" t="s">
        <v>1022</v>
      </c>
      <c r="E170" s="190" t="s">
        <v>214</v>
      </c>
      <c r="F170" s="191">
        <v>23687</v>
      </c>
    </row>
    <row r="171" spans="1:6" ht="56.25">
      <c r="A171" s="188">
        <f t="shared" si="2"/>
        <v>153</v>
      </c>
      <c r="B171" s="192" t="s">
        <v>446</v>
      </c>
      <c r="C171" s="190" t="s">
        <v>447</v>
      </c>
      <c r="D171" s="190"/>
      <c r="E171" s="190"/>
      <c r="F171" s="191">
        <v>1.3</v>
      </c>
    </row>
    <row r="172" spans="1:6" ht="22.5">
      <c r="A172" s="188">
        <f t="shared" si="2"/>
        <v>154</v>
      </c>
      <c r="B172" s="189" t="s">
        <v>919</v>
      </c>
      <c r="C172" s="190" t="s">
        <v>447</v>
      </c>
      <c r="D172" s="190" t="s">
        <v>920</v>
      </c>
      <c r="E172" s="190"/>
      <c r="F172" s="191">
        <v>1.3</v>
      </c>
    </row>
    <row r="173" spans="1:6" ht="22.5">
      <c r="A173" s="188">
        <f t="shared" si="2"/>
        <v>155</v>
      </c>
      <c r="B173" s="189" t="s">
        <v>438</v>
      </c>
      <c r="C173" s="190" t="s">
        <v>447</v>
      </c>
      <c r="D173" s="190" t="s">
        <v>921</v>
      </c>
      <c r="E173" s="190"/>
      <c r="F173" s="191">
        <v>1.3</v>
      </c>
    </row>
    <row r="174" spans="1:6" ht="11.25">
      <c r="A174" s="188">
        <f t="shared" si="2"/>
        <v>156</v>
      </c>
      <c r="B174" s="189" t="s">
        <v>1046</v>
      </c>
      <c r="C174" s="190" t="s">
        <v>447</v>
      </c>
      <c r="D174" s="190" t="s">
        <v>921</v>
      </c>
      <c r="E174" s="190" t="s">
        <v>210</v>
      </c>
      <c r="F174" s="191">
        <v>1.3</v>
      </c>
    </row>
    <row r="175" spans="1:6" ht="11.25">
      <c r="A175" s="188">
        <f t="shared" si="2"/>
        <v>157</v>
      </c>
      <c r="B175" s="189" t="s">
        <v>211</v>
      </c>
      <c r="C175" s="190" t="s">
        <v>447</v>
      </c>
      <c r="D175" s="190" t="s">
        <v>921</v>
      </c>
      <c r="E175" s="190" t="s">
        <v>212</v>
      </c>
      <c r="F175" s="191">
        <v>1.3</v>
      </c>
    </row>
    <row r="176" spans="1:6" ht="56.25">
      <c r="A176" s="188">
        <f t="shared" si="2"/>
        <v>158</v>
      </c>
      <c r="B176" s="189" t="s">
        <v>448</v>
      </c>
      <c r="C176" s="190" t="s">
        <v>449</v>
      </c>
      <c r="D176" s="190"/>
      <c r="E176" s="190"/>
      <c r="F176" s="191">
        <v>7764.1</v>
      </c>
    </row>
    <row r="177" spans="1:6" ht="22.5">
      <c r="A177" s="188">
        <f t="shared" si="2"/>
        <v>159</v>
      </c>
      <c r="B177" s="189" t="s">
        <v>915</v>
      </c>
      <c r="C177" s="190" t="s">
        <v>449</v>
      </c>
      <c r="D177" s="190" t="s">
        <v>812</v>
      </c>
      <c r="E177" s="190"/>
      <c r="F177" s="191">
        <v>7764.1</v>
      </c>
    </row>
    <row r="178" spans="1:6" ht="11.25">
      <c r="A178" s="188">
        <f t="shared" si="2"/>
        <v>160</v>
      </c>
      <c r="B178" s="189" t="s">
        <v>813</v>
      </c>
      <c r="C178" s="190" t="s">
        <v>449</v>
      </c>
      <c r="D178" s="190" t="s">
        <v>814</v>
      </c>
      <c r="E178" s="190"/>
      <c r="F178" s="191">
        <v>7764.1</v>
      </c>
    </row>
    <row r="179" spans="1:6" ht="11.25">
      <c r="A179" s="188">
        <f t="shared" si="2"/>
        <v>161</v>
      </c>
      <c r="B179" s="189" t="s">
        <v>1046</v>
      </c>
      <c r="C179" s="190" t="s">
        <v>449</v>
      </c>
      <c r="D179" s="190" t="s">
        <v>814</v>
      </c>
      <c r="E179" s="190" t="s">
        <v>210</v>
      </c>
      <c r="F179" s="191">
        <f>F180+F181</f>
        <v>7764.1</v>
      </c>
    </row>
    <row r="180" spans="1:6" ht="11.25">
      <c r="A180" s="188">
        <f t="shared" si="2"/>
        <v>162</v>
      </c>
      <c r="B180" s="189" t="s">
        <v>211</v>
      </c>
      <c r="C180" s="190" t="s">
        <v>449</v>
      </c>
      <c r="D180" s="190" t="s">
        <v>814</v>
      </c>
      <c r="E180" s="190" t="s">
        <v>212</v>
      </c>
      <c r="F180" s="191">
        <v>3735.7</v>
      </c>
    </row>
    <row r="181" spans="1:6" ht="11.25">
      <c r="A181" s="188">
        <f t="shared" si="2"/>
        <v>163</v>
      </c>
      <c r="B181" s="189" t="s">
        <v>213</v>
      </c>
      <c r="C181" s="190" t="s">
        <v>449</v>
      </c>
      <c r="D181" s="190" t="s">
        <v>814</v>
      </c>
      <c r="E181" s="190" t="s">
        <v>214</v>
      </c>
      <c r="F181" s="191">
        <v>4028.4</v>
      </c>
    </row>
    <row r="182" spans="1:6" ht="45">
      <c r="A182" s="188">
        <f t="shared" si="2"/>
        <v>164</v>
      </c>
      <c r="B182" s="189" t="s">
        <v>450</v>
      </c>
      <c r="C182" s="190" t="s">
        <v>451</v>
      </c>
      <c r="D182" s="190"/>
      <c r="E182" s="190"/>
      <c r="F182" s="191">
        <v>490</v>
      </c>
    </row>
    <row r="183" spans="1:6" ht="22.5">
      <c r="A183" s="188">
        <f t="shared" si="2"/>
        <v>165</v>
      </c>
      <c r="B183" s="189" t="s">
        <v>915</v>
      </c>
      <c r="C183" s="190" t="s">
        <v>451</v>
      </c>
      <c r="D183" s="190" t="s">
        <v>812</v>
      </c>
      <c r="E183" s="190"/>
      <c r="F183" s="191">
        <v>490</v>
      </c>
    </row>
    <row r="184" spans="1:6" ht="11.25">
      <c r="A184" s="188">
        <f t="shared" si="2"/>
        <v>166</v>
      </c>
      <c r="B184" s="189" t="s">
        <v>813</v>
      </c>
      <c r="C184" s="190" t="s">
        <v>451</v>
      </c>
      <c r="D184" s="190" t="s">
        <v>814</v>
      </c>
      <c r="E184" s="190"/>
      <c r="F184" s="191">
        <v>490</v>
      </c>
    </row>
    <row r="185" spans="1:6" ht="11.25">
      <c r="A185" s="188">
        <f t="shared" si="2"/>
        <v>167</v>
      </c>
      <c r="B185" s="189" t="s">
        <v>1046</v>
      </c>
      <c r="C185" s="190" t="s">
        <v>451</v>
      </c>
      <c r="D185" s="190" t="s">
        <v>814</v>
      </c>
      <c r="E185" s="190" t="s">
        <v>210</v>
      </c>
      <c r="F185" s="191">
        <v>490</v>
      </c>
    </row>
    <row r="186" spans="1:6" ht="11.25">
      <c r="A186" s="188">
        <f t="shared" si="2"/>
        <v>168</v>
      </c>
      <c r="B186" s="189" t="s">
        <v>213</v>
      </c>
      <c r="C186" s="190" t="s">
        <v>451</v>
      </c>
      <c r="D186" s="190" t="s">
        <v>814</v>
      </c>
      <c r="E186" s="190" t="s">
        <v>214</v>
      </c>
      <c r="F186" s="191">
        <v>490</v>
      </c>
    </row>
    <row r="187" spans="1:6" ht="67.5">
      <c r="A187" s="188">
        <f t="shared" si="2"/>
        <v>169</v>
      </c>
      <c r="B187" s="192" t="s">
        <v>452</v>
      </c>
      <c r="C187" s="190" t="s">
        <v>453</v>
      </c>
      <c r="D187" s="190"/>
      <c r="E187" s="190"/>
      <c r="F187" s="191">
        <v>1217.6</v>
      </c>
    </row>
    <row r="188" spans="1:6" ht="22.5">
      <c r="A188" s="188">
        <f t="shared" si="2"/>
        <v>170</v>
      </c>
      <c r="B188" s="189" t="s">
        <v>915</v>
      </c>
      <c r="C188" s="190" t="s">
        <v>453</v>
      </c>
      <c r="D188" s="190" t="s">
        <v>812</v>
      </c>
      <c r="E188" s="190"/>
      <c r="F188" s="191">
        <v>1217.6</v>
      </c>
    </row>
    <row r="189" spans="1:6" ht="11.25">
      <c r="A189" s="188">
        <f t="shared" si="2"/>
        <v>171</v>
      </c>
      <c r="B189" s="189" t="s">
        <v>813</v>
      </c>
      <c r="C189" s="190" t="s">
        <v>453</v>
      </c>
      <c r="D189" s="190" t="s">
        <v>814</v>
      </c>
      <c r="E189" s="190"/>
      <c r="F189" s="191">
        <v>1217.6</v>
      </c>
    </row>
    <row r="190" spans="1:6" ht="11.25">
      <c r="A190" s="188">
        <f t="shared" si="2"/>
        <v>172</v>
      </c>
      <c r="B190" s="189" t="s">
        <v>1046</v>
      </c>
      <c r="C190" s="190" t="s">
        <v>453</v>
      </c>
      <c r="D190" s="190" t="s">
        <v>814</v>
      </c>
      <c r="E190" s="190" t="s">
        <v>210</v>
      </c>
      <c r="F190" s="191">
        <v>1217.6</v>
      </c>
    </row>
    <row r="191" spans="1:6" ht="11.25">
      <c r="A191" s="188">
        <f t="shared" si="2"/>
        <v>173</v>
      </c>
      <c r="B191" s="189" t="s">
        <v>211</v>
      </c>
      <c r="C191" s="190" t="s">
        <v>453</v>
      </c>
      <c r="D191" s="190" t="s">
        <v>814</v>
      </c>
      <c r="E191" s="190" t="s">
        <v>212</v>
      </c>
      <c r="F191" s="191">
        <v>1217.6</v>
      </c>
    </row>
    <row r="192" spans="1:6" ht="56.25">
      <c r="A192" s="188">
        <f t="shared" si="2"/>
        <v>174</v>
      </c>
      <c r="B192" s="189" t="s">
        <v>592</v>
      </c>
      <c r="C192" s="190" t="s">
        <v>593</v>
      </c>
      <c r="D192" s="190"/>
      <c r="E192" s="190"/>
      <c r="F192" s="191">
        <v>60</v>
      </c>
    </row>
    <row r="193" spans="1:6" ht="22.5">
      <c r="A193" s="188">
        <f t="shared" si="2"/>
        <v>175</v>
      </c>
      <c r="B193" s="189" t="s">
        <v>919</v>
      </c>
      <c r="C193" s="190" t="s">
        <v>593</v>
      </c>
      <c r="D193" s="190" t="s">
        <v>920</v>
      </c>
      <c r="E193" s="190"/>
      <c r="F193" s="191">
        <v>60</v>
      </c>
    </row>
    <row r="194" spans="1:6" ht="22.5">
      <c r="A194" s="188">
        <f t="shared" si="2"/>
        <v>176</v>
      </c>
      <c r="B194" s="189" t="s">
        <v>438</v>
      </c>
      <c r="C194" s="190" t="s">
        <v>593</v>
      </c>
      <c r="D194" s="190" t="s">
        <v>921</v>
      </c>
      <c r="E194" s="190"/>
      <c r="F194" s="191">
        <v>60</v>
      </c>
    </row>
    <row r="195" spans="1:6" ht="11.25">
      <c r="A195" s="188">
        <f t="shared" si="2"/>
        <v>177</v>
      </c>
      <c r="B195" s="189" t="s">
        <v>1046</v>
      </c>
      <c r="C195" s="190" t="s">
        <v>593</v>
      </c>
      <c r="D195" s="190" t="s">
        <v>921</v>
      </c>
      <c r="E195" s="190" t="s">
        <v>210</v>
      </c>
      <c r="F195" s="191">
        <v>60</v>
      </c>
    </row>
    <row r="196" spans="1:6" ht="11.25">
      <c r="A196" s="188">
        <f t="shared" si="2"/>
        <v>178</v>
      </c>
      <c r="B196" s="189" t="s">
        <v>213</v>
      </c>
      <c r="C196" s="190" t="s">
        <v>593</v>
      </c>
      <c r="D196" s="190" t="s">
        <v>921</v>
      </c>
      <c r="E196" s="190" t="s">
        <v>214</v>
      </c>
      <c r="F196" s="191">
        <v>60</v>
      </c>
    </row>
    <row r="197" spans="1:6" ht="11.25">
      <c r="A197" s="188">
        <f t="shared" si="2"/>
        <v>179</v>
      </c>
      <c r="B197" s="189" t="s">
        <v>614</v>
      </c>
      <c r="C197" s="190" t="s">
        <v>615</v>
      </c>
      <c r="D197" s="190"/>
      <c r="E197" s="190"/>
      <c r="F197" s="191">
        <f>F198</f>
        <v>300</v>
      </c>
    </row>
    <row r="198" spans="1:6" ht="67.5">
      <c r="A198" s="188">
        <f t="shared" si="2"/>
        <v>180</v>
      </c>
      <c r="B198" s="192" t="s">
        <v>616</v>
      </c>
      <c r="C198" s="190" t="s">
        <v>617</v>
      </c>
      <c r="D198" s="190"/>
      <c r="E198" s="190"/>
      <c r="F198" s="191">
        <v>300</v>
      </c>
    </row>
    <row r="199" spans="1:6" ht="22.5">
      <c r="A199" s="188">
        <f t="shared" si="2"/>
        <v>181</v>
      </c>
      <c r="B199" s="189" t="s">
        <v>919</v>
      </c>
      <c r="C199" s="190" t="s">
        <v>617</v>
      </c>
      <c r="D199" s="190" t="s">
        <v>920</v>
      </c>
      <c r="E199" s="190"/>
      <c r="F199" s="191">
        <v>300</v>
      </c>
    </row>
    <row r="200" spans="1:6" ht="22.5">
      <c r="A200" s="188">
        <f t="shared" si="2"/>
        <v>182</v>
      </c>
      <c r="B200" s="189" t="s">
        <v>438</v>
      </c>
      <c r="C200" s="190" t="s">
        <v>617</v>
      </c>
      <c r="D200" s="190" t="s">
        <v>921</v>
      </c>
      <c r="E200" s="190"/>
      <c r="F200" s="191">
        <v>300</v>
      </c>
    </row>
    <row r="201" spans="1:6" ht="11.25">
      <c r="A201" s="188">
        <f t="shared" si="2"/>
        <v>183</v>
      </c>
      <c r="B201" s="189" t="s">
        <v>1046</v>
      </c>
      <c r="C201" s="190" t="s">
        <v>617</v>
      </c>
      <c r="D201" s="190" t="s">
        <v>921</v>
      </c>
      <c r="E201" s="190" t="s">
        <v>210</v>
      </c>
      <c r="F201" s="191">
        <v>300</v>
      </c>
    </row>
    <row r="202" spans="1:6" ht="11.25">
      <c r="A202" s="188">
        <f t="shared" si="2"/>
        <v>184</v>
      </c>
      <c r="B202" s="189" t="s">
        <v>213</v>
      </c>
      <c r="C202" s="190" t="s">
        <v>617</v>
      </c>
      <c r="D202" s="190" t="s">
        <v>921</v>
      </c>
      <c r="E202" s="190" t="s">
        <v>214</v>
      </c>
      <c r="F202" s="191">
        <v>300</v>
      </c>
    </row>
    <row r="203" spans="1:8" ht="22.5">
      <c r="A203" s="188">
        <f t="shared" si="2"/>
        <v>185</v>
      </c>
      <c r="B203" s="189" t="s">
        <v>622</v>
      </c>
      <c r="C203" s="190" t="s">
        <v>623</v>
      </c>
      <c r="D203" s="190"/>
      <c r="E203" s="190"/>
      <c r="F203" s="191">
        <f>F204+F213+F218+F223+F232+F237</f>
        <v>2930.6</v>
      </c>
      <c r="H203" s="187"/>
    </row>
    <row r="204" spans="1:6" ht="56.25">
      <c r="A204" s="188">
        <f t="shared" si="2"/>
        <v>186</v>
      </c>
      <c r="B204" s="192" t="s">
        <v>624</v>
      </c>
      <c r="C204" s="190" t="s">
        <v>625</v>
      </c>
      <c r="D204" s="190"/>
      <c r="E204" s="190"/>
      <c r="F204" s="191">
        <v>1795.2</v>
      </c>
    </row>
    <row r="205" spans="1:6" ht="22.5">
      <c r="A205" s="188">
        <f t="shared" si="2"/>
        <v>187</v>
      </c>
      <c r="B205" s="189" t="s">
        <v>919</v>
      </c>
      <c r="C205" s="190" t="s">
        <v>625</v>
      </c>
      <c r="D205" s="190" t="s">
        <v>920</v>
      </c>
      <c r="E205" s="190"/>
      <c r="F205" s="191">
        <v>156.6</v>
      </c>
    </row>
    <row r="206" spans="1:6" ht="22.5">
      <c r="A206" s="188">
        <f t="shared" si="2"/>
        <v>188</v>
      </c>
      <c r="B206" s="189" t="s">
        <v>438</v>
      </c>
      <c r="C206" s="190" t="s">
        <v>625</v>
      </c>
      <c r="D206" s="190" t="s">
        <v>921</v>
      </c>
      <c r="E206" s="190"/>
      <c r="F206" s="191">
        <v>156.6</v>
      </c>
    </row>
    <row r="207" spans="1:6" ht="11.25">
      <c r="A207" s="188">
        <f t="shared" si="2"/>
        <v>189</v>
      </c>
      <c r="B207" s="189" t="s">
        <v>1046</v>
      </c>
      <c r="C207" s="190" t="s">
        <v>625</v>
      </c>
      <c r="D207" s="190" t="s">
        <v>921</v>
      </c>
      <c r="E207" s="190" t="s">
        <v>210</v>
      </c>
      <c r="F207" s="191">
        <v>156.6</v>
      </c>
    </row>
    <row r="208" spans="1:6" ht="11.25">
      <c r="A208" s="188">
        <f t="shared" si="2"/>
        <v>190</v>
      </c>
      <c r="B208" s="189" t="s">
        <v>215</v>
      </c>
      <c r="C208" s="190" t="s">
        <v>625</v>
      </c>
      <c r="D208" s="190" t="s">
        <v>921</v>
      </c>
      <c r="E208" s="190" t="s">
        <v>216</v>
      </c>
      <c r="F208" s="191">
        <v>156.6</v>
      </c>
    </row>
    <row r="209" spans="1:6" ht="22.5">
      <c r="A209" s="188">
        <f t="shared" si="2"/>
        <v>191</v>
      </c>
      <c r="B209" s="189" t="s">
        <v>915</v>
      </c>
      <c r="C209" s="190" t="s">
        <v>625</v>
      </c>
      <c r="D209" s="190" t="s">
        <v>812</v>
      </c>
      <c r="E209" s="190"/>
      <c r="F209" s="191">
        <v>1638.6</v>
      </c>
    </row>
    <row r="210" spans="1:6" ht="11.25">
      <c r="A210" s="188">
        <f t="shared" si="2"/>
        <v>192</v>
      </c>
      <c r="B210" s="189" t="s">
        <v>813</v>
      </c>
      <c r="C210" s="190" t="s">
        <v>625</v>
      </c>
      <c r="D210" s="190" t="s">
        <v>814</v>
      </c>
      <c r="E210" s="190"/>
      <c r="F210" s="191">
        <v>1638.6</v>
      </c>
    </row>
    <row r="211" spans="1:6" ht="11.25">
      <c r="A211" s="188">
        <f t="shared" si="2"/>
        <v>193</v>
      </c>
      <c r="B211" s="189" t="s">
        <v>1046</v>
      </c>
      <c r="C211" s="190" t="s">
        <v>625</v>
      </c>
      <c r="D211" s="190" t="s">
        <v>814</v>
      </c>
      <c r="E211" s="190" t="s">
        <v>210</v>
      </c>
      <c r="F211" s="191">
        <v>1638.6</v>
      </c>
    </row>
    <row r="212" spans="1:6" ht="11.25">
      <c r="A212" s="188">
        <f t="shared" si="2"/>
        <v>194</v>
      </c>
      <c r="B212" s="189" t="s">
        <v>215</v>
      </c>
      <c r="C212" s="190" t="s">
        <v>625</v>
      </c>
      <c r="D212" s="190" t="s">
        <v>814</v>
      </c>
      <c r="E212" s="190" t="s">
        <v>216</v>
      </c>
      <c r="F212" s="191">
        <v>1638.6</v>
      </c>
    </row>
    <row r="213" spans="1:6" ht="78.75">
      <c r="A213" s="188">
        <f aca="true" t="shared" si="3" ref="A213:A285">A212+1</f>
        <v>195</v>
      </c>
      <c r="B213" s="192" t="s">
        <v>626</v>
      </c>
      <c r="C213" s="190" t="s">
        <v>627</v>
      </c>
      <c r="D213" s="190"/>
      <c r="E213" s="190"/>
      <c r="F213" s="191">
        <v>597.5</v>
      </c>
    </row>
    <row r="214" spans="1:6" ht="22.5">
      <c r="A214" s="188">
        <f t="shared" si="3"/>
        <v>196</v>
      </c>
      <c r="B214" s="189" t="s">
        <v>919</v>
      </c>
      <c r="C214" s="190" t="s">
        <v>627</v>
      </c>
      <c r="D214" s="190" t="s">
        <v>920</v>
      </c>
      <c r="E214" s="190"/>
      <c r="F214" s="191">
        <v>597.5</v>
      </c>
    </row>
    <row r="215" spans="1:6" ht="22.5">
      <c r="A215" s="188">
        <f t="shared" si="3"/>
        <v>197</v>
      </c>
      <c r="B215" s="189" t="s">
        <v>438</v>
      </c>
      <c r="C215" s="190" t="s">
        <v>627</v>
      </c>
      <c r="D215" s="190" t="s">
        <v>921</v>
      </c>
      <c r="E215" s="190"/>
      <c r="F215" s="191">
        <v>597.5</v>
      </c>
    </row>
    <row r="216" spans="1:6" ht="11.25">
      <c r="A216" s="188">
        <f t="shared" si="3"/>
        <v>198</v>
      </c>
      <c r="B216" s="189" t="s">
        <v>1046</v>
      </c>
      <c r="C216" s="190" t="s">
        <v>627</v>
      </c>
      <c r="D216" s="190" t="s">
        <v>921</v>
      </c>
      <c r="E216" s="190" t="s">
        <v>210</v>
      </c>
      <c r="F216" s="191">
        <v>597.5</v>
      </c>
    </row>
    <row r="217" spans="1:6" ht="11.25">
      <c r="A217" s="188">
        <f t="shared" si="3"/>
        <v>199</v>
      </c>
      <c r="B217" s="189" t="s">
        <v>215</v>
      </c>
      <c r="C217" s="190" t="s">
        <v>627</v>
      </c>
      <c r="D217" s="190" t="s">
        <v>921</v>
      </c>
      <c r="E217" s="190" t="s">
        <v>216</v>
      </c>
      <c r="F217" s="191">
        <v>597.5</v>
      </c>
    </row>
    <row r="218" spans="1:6" ht="45">
      <c r="A218" s="188">
        <f t="shared" si="3"/>
        <v>200</v>
      </c>
      <c r="B218" s="189" t="s">
        <v>628</v>
      </c>
      <c r="C218" s="190" t="s">
        <v>629</v>
      </c>
      <c r="D218" s="190"/>
      <c r="E218" s="190"/>
      <c r="F218" s="191">
        <v>80</v>
      </c>
    </row>
    <row r="219" spans="1:6" ht="22.5">
      <c r="A219" s="188">
        <f t="shared" si="3"/>
        <v>201</v>
      </c>
      <c r="B219" s="189" t="s">
        <v>919</v>
      </c>
      <c r="C219" s="190" t="s">
        <v>629</v>
      </c>
      <c r="D219" s="190" t="s">
        <v>920</v>
      </c>
      <c r="E219" s="190"/>
      <c r="F219" s="191">
        <v>80</v>
      </c>
    </row>
    <row r="220" spans="1:6" ht="22.5">
      <c r="A220" s="188">
        <f t="shared" si="3"/>
        <v>202</v>
      </c>
      <c r="B220" s="189" t="s">
        <v>438</v>
      </c>
      <c r="C220" s="190" t="s">
        <v>629</v>
      </c>
      <c r="D220" s="190" t="s">
        <v>921</v>
      </c>
      <c r="E220" s="190"/>
      <c r="F220" s="191">
        <v>80</v>
      </c>
    </row>
    <row r="221" spans="1:6" ht="11.25">
      <c r="A221" s="188">
        <f t="shared" si="3"/>
        <v>203</v>
      </c>
      <c r="B221" s="189" t="s">
        <v>1046</v>
      </c>
      <c r="C221" s="190" t="s">
        <v>629</v>
      </c>
      <c r="D221" s="190" t="s">
        <v>921</v>
      </c>
      <c r="E221" s="190" t="s">
        <v>210</v>
      </c>
      <c r="F221" s="191">
        <v>80</v>
      </c>
    </row>
    <row r="222" spans="1:6" ht="11.25">
      <c r="A222" s="188">
        <f t="shared" si="3"/>
        <v>204</v>
      </c>
      <c r="B222" s="189" t="s">
        <v>215</v>
      </c>
      <c r="C222" s="190" t="s">
        <v>629</v>
      </c>
      <c r="D222" s="190" t="s">
        <v>921</v>
      </c>
      <c r="E222" s="190" t="s">
        <v>216</v>
      </c>
      <c r="F222" s="191">
        <v>80</v>
      </c>
    </row>
    <row r="223" spans="1:6" ht="78.75">
      <c r="A223" s="188">
        <f t="shared" si="3"/>
        <v>205</v>
      </c>
      <c r="B223" s="192" t="s">
        <v>630</v>
      </c>
      <c r="C223" s="190" t="s">
        <v>631</v>
      </c>
      <c r="D223" s="190"/>
      <c r="E223" s="190"/>
      <c r="F223" s="191">
        <v>1.8</v>
      </c>
    </row>
    <row r="224" spans="1:6" ht="22.5">
      <c r="A224" s="188">
        <f t="shared" si="3"/>
        <v>206</v>
      </c>
      <c r="B224" s="189" t="s">
        <v>919</v>
      </c>
      <c r="C224" s="190" t="s">
        <v>631</v>
      </c>
      <c r="D224" s="190" t="s">
        <v>920</v>
      </c>
      <c r="E224" s="190"/>
      <c r="F224" s="191">
        <v>0.2</v>
      </c>
    </row>
    <row r="225" spans="1:6" ht="22.5">
      <c r="A225" s="188">
        <f t="shared" si="3"/>
        <v>207</v>
      </c>
      <c r="B225" s="189" t="s">
        <v>438</v>
      </c>
      <c r="C225" s="190" t="s">
        <v>631</v>
      </c>
      <c r="D225" s="190" t="s">
        <v>921</v>
      </c>
      <c r="E225" s="190"/>
      <c r="F225" s="191">
        <v>0.2</v>
      </c>
    </row>
    <row r="226" spans="1:6" ht="11.25">
      <c r="A226" s="188">
        <f t="shared" si="3"/>
        <v>208</v>
      </c>
      <c r="B226" s="189" t="s">
        <v>1046</v>
      </c>
      <c r="C226" s="190" t="s">
        <v>631</v>
      </c>
      <c r="D226" s="190" t="s">
        <v>921</v>
      </c>
      <c r="E226" s="190" t="s">
        <v>210</v>
      </c>
      <c r="F226" s="191">
        <v>0.2</v>
      </c>
    </row>
    <row r="227" spans="1:6" ht="11.25">
      <c r="A227" s="188">
        <f t="shared" si="3"/>
        <v>209</v>
      </c>
      <c r="B227" s="189" t="s">
        <v>215</v>
      </c>
      <c r="C227" s="190" t="s">
        <v>631</v>
      </c>
      <c r="D227" s="190" t="s">
        <v>921</v>
      </c>
      <c r="E227" s="190" t="s">
        <v>216</v>
      </c>
      <c r="F227" s="191">
        <v>0.2</v>
      </c>
    </row>
    <row r="228" spans="1:6" ht="22.5">
      <c r="A228" s="188">
        <f t="shared" si="3"/>
        <v>210</v>
      </c>
      <c r="B228" s="189" t="s">
        <v>915</v>
      </c>
      <c r="C228" s="190" t="s">
        <v>631</v>
      </c>
      <c r="D228" s="190" t="s">
        <v>812</v>
      </c>
      <c r="E228" s="190"/>
      <c r="F228" s="191">
        <v>1.6</v>
      </c>
    </row>
    <row r="229" spans="1:6" ht="11.25">
      <c r="A229" s="188">
        <f t="shared" si="3"/>
        <v>211</v>
      </c>
      <c r="B229" s="189" t="s">
        <v>813</v>
      </c>
      <c r="C229" s="190" t="s">
        <v>631</v>
      </c>
      <c r="D229" s="190" t="s">
        <v>814</v>
      </c>
      <c r="E229" s="190"/>
      <c r="F229" s="191">
        <v>1.6</v>
      </c>
    </row>
    <row r="230" spans="1:6" ht="11.25">
      <c r="A230" s="188">
        <f t="shared" si="3"/>
        <v>212</v>
      </c>
      <c r="B230" s="189" t="s">
        <v>1046</v>
      </c>
      <c r="C230" s="190" t="s">
        <v>631</v>
      </c>
      <c r="D230" s="190" t="s">
        <v>814</v>
      </c>
      <c r="E230" s="190" t="s">
        <v>210</v>
      </c>
      <c r="F230" s="191">
        <v>1.6</v>
      </c>
    </row>
    <row r="231" spans="1:6" ht="11.25">
      <c r="A231" s="188">
        <f t="shared" si="3"/>
        <v>213</v>
      </c>
      <c r="B231" s="189" t="s">
        <v>215</v>
      </c>
      <c r="C231" s="190" t="s">
        <v>631</v>
      </c>
      <c r="D231" s="190" t="s">
        <v>814</v>
      </c>
      <c r="E231" s="190" t="s">
        <v>216</v>
      </c>
      <c r="F231" s="191">
        <v>1.6</v>
      </c>
    </row>
    <row r="232" spans="1:6" ht="90">
      <c r="A232" s="188">
        <f t="shared" si="3"/>
        <v>214</v>
      </c>
      <c r="B232" s="192" t="s">
        <v>632</v>
      </c>
      <c r="C232" s="190" t="s">
        <v>633</v>
      </c>
      <c r="D232" s="190"/>
      <c r="E232" s="190"/>
      <c r="F232" s="191">
        <v>256.1</v>
      </c>
    </row>
    <row r="233" spans="1:6" ht="11.25">
      <c r="A233" s="188">
        <f t="shared" si="3"/>
        <v>215</v>
      </c>
      <c r="B233" s="189" t="s">
        <v>33</v>
      </c>
      <c r="C233" s="190" t="s">
        <v>633</v>
      </c>
      <c r="D233" s="190" t="s">
        <v>34</v>
      </c>
      <c r="E233" s="190"/>
      <c r="F233" s="191">
        <v>256.1</v>
      </c>
    </row>
    <row r="234" spans="1:6" ht="11.25">
      <c r="A234" s="188">
        <f t="shared" si="3"/>
        <v>216</v>
      </c>
      <c r="B234" s="189" t="s">
        <v>702</v>
      </c>
      <c r="C234" s="190" t="s">
        <v>633</v>
      </c>
      <c r="D234" s="190" t="s">
        <v>703</v>
      </c>
      <c r="E234" s="190"/>
      <c r="F234" s="191">
        <v>256.1</v>
      </c>
    </row>
    <row r="235" spans="1:6" ht="11.25">
      <c r="A235" s="188">
        <f t="shared" si="3"/>
        <v>217</v>
      </c>
      <c r="B235" s="189" t="s">
        <v>1046</v>
      </c>
      <c r="C235" s="190" t="s">
        <v>633</v>
      </c>
      <c r="D235" s="190" t="s">
        <v>703</v>
      </c>
      <c r="E235" s="190" t="s">
        <v>210</v>
      </c>
      <c r="F235" s="191">
        <v>256.1</v>
      </c>
    </row>
    <row r="236" spans="1:6" ht="11.25">
      <c r="A236" s="188">
        <f t="shared" si="3"/>
        <v>218</v>
      </c>
      <c r="B236" s="189" t="s">
        <v>215</v>
      </c>
      <c r="C236" s="190" t="s">
        <v>633</v>
      </c>
      <c r="D236" s="190" t="s">
        <v>703</v>
      </c>
      <c r="E236" s="190" t="s">
        <v>216</v>
      </c>
      <c r="F236" s="191">
        <v>256.1</v>
      </c>
    </row>
    <row r="237" spans="1:6" ht="56.25">
      <c r="A237" s="188">
        <f t="shared" si="3"/>
        <v>219</v>
      </c>
      <c r="B237" s="192" t="s">
        <v>634</v>
      </c>
      <c r="C237" s="190" t="s">
        <v>635</v>
      </c>
      <c r="D237" s="190"/>
      <c r="E237" s="190"/>
      <c r="F237" s="191">
        <v>200</v>
      </c>
    </row>
    <row r="238" spans="1:6" ht="22.5">
      <c r="A238" s="188">
        <f t="shared" si="3"/>
        <v>220</v>
      </c>
      <c r="B238" s="189" t="s">
        <v>919</v>
      </c>
      <c r="C238" s="190" t="s">
        <v>635</v>
      </c>
      <c r="D238" s="190" t="s">
        <v>920</v>
      </c>
      <c r="E238" s="190"/>
      <c r="F238" s="191">
        <v>200</v>
      </c>
    </row>
    <row r="239" spans="1:6" ht="22.5">
      <c r="A239" s="188">
        <f t="shared" si="3"/>
        <v>221</v>
      </c>
      <c r="B239" s="189" t="s">
        <v>438</v>
      </c>
      <c r="C239" s="190" t="s">
        <v>635</v>
      </c>
      <c r="D239" s="190" t="s">
        <v>921</v>
      </c>
      <c r="E239" s="190"/>
      <c r="F239" s="191">
        <v>200</v>
      </c>
    </row>
    <row r="240" spans="1:6" ht="11.25">
      <c r="A240" s="188">
        <f t="shared" si="3"/>
        <v>222</v>
      </c>
      <c r="B240" s="189" t="s">
        <v>1046</v>
      </c>
      <c r="C240" s="190" t="s">
        <v>635</v>
      </c>
      <c r="D240" s="190" t="s">
        <v>921</v>
      </c>
      <c r="E240" s="190" t="s">
        <v>210</v>
      </c>
      <c r="F240" s="191">
        <v>200</v>
      </c>
    </row>
    <row r="241" spans="1:6" ht="11.25">
      <c r="A241" s="188">
        <f t="shared" si="3"/>
        <v>223</v>
      </c>
      <c r="B241" s="189" t="s">
        <v>215</v>
      </c>
      <c r="C241" s="190" t="s">
        <v>635</v>
      </c>
      <c r="D241" s="190" t="s">
        <v>921</v>
      </c>
      <c r="E241" s="190" t="s">
        <v>216</v>
      </c>
      <c r="F241" s="191">
        <v>200</v>
      </c>
    </row>
    <row r="242" spans="1:6" ht="22.5">
      <c r="A242" s="188">
        <f t="shared" si="3"/>
        <v>224</v>
      </c>
      <c r="B242" s="189" t="s">
        <v>454</v>
      </c>
      <c r="C242" s="190" t="s">
        <v>618</v>
      </c>
      <c r="D242" s="190"/>
      <c r="E242" s="190"/>
      <c r="F242" s="191">
        <f>F252+F263+F243</f>
        <v>11846.8</v>
      </c>
    </row>
    <row r="243" spans="1:6" ht="78.75">
      <c r="A243" s="188">
        <f t="shared" si="3"/>
        <v>225</v>
      </c>
      <c r="B243" s="174" t="s">
        <v>130</v>
      </c>
      <c r="C243" s="190" t="s">
        <v>131</v>
      </c>
      <c r="D243" s="190"/>
      <c r="E243" s="190"/>
      <c r="F243" s="191">
        <f>F244+F248</f>
        <v>4500</v>
      </c>
    </row>
    <row r="244" spans="1:6" ht="22.5">
      <c r="A244" s="188">
        <f t="shared" si="3"/>
        <v>226</v>
      </c>
      <c r="B244" s="170" t="s">
        <v>919</v>
      </c>
      <c r="C244" s="190" t="s">
        <v>131</v>
      </c>
      <c r="D244" s="190" t="s">
        <v>920</v>
      </c>
      <c r="E244" s="190"/>
      <c r="F244" s="191">
        <f>F245</f>
        <v>2000</v>
      </c>
    </row>
    <row r="245" spans="1:6" ht="22.5">
      <c r="A245" s="188">
        <f t="shared" si="3"/>
        <v>227</v>
      </c>
      <c r="B245" s="170" t="s">
        <v>438</v>
      </c>
      <c r="C245" s="190" t="s">
        <v>131</v>
      </c>
      <c r="D245" s="190" t="s">
        <v>921</v>
      </c>
      <c r="E245" s="190"/>
      <c r="F245" s="191">
        <f>F246</f>
        <v>2000</v>
      </c>
    </row>
    <row r="246" spans="1:6" ht="11.25">
      <c r="A246" s="188">
        <f t="shared" si="3"/>
        <v>228</v>
      </c>
      <c r="B246" s="189" t="s">
        <v>1046</v>
      </c>
      <c r="C246" s="190" t="s">
        <v>131</v>
      </c>
      <c r="D246" s="190" t="s">
        <v>921</v>
      </c>
      <c r="E246" s="190" t="s">
        <v>210</v>
      </c>
      <c r="F246" s="191">
        <f>F247</f>
        <v>2000</v>
      </c>
    </row>
    <row r="247" spans="1:6" ht="11.25">
      <c r="A247" s="188">
        <f t="shared" si="3"/>
        <v>229</v>
      </c>
      <c r="B247" s="189" t="s">
        <v>211</v>
      </c>
      <c r="C247" s="190" t="s">
        <v>131</v>
      </c>
      <c r="D247" s="190" t="s">
        <v>921</v>
      </c>
      <c r="E247" s="190" t="s">
        <v>212</v>
      </c>
      <c r="F247" s="191">
        <v>2000</v>
      </c>
    </row>
    <row r="248" spans="1:6" ht="22.5">
      <c r="A248" s="188">
        <f t="shared" si="3"/>
        <v>230</v>
      </c>
      <c r="B248" s="189" t="s">
        <v>915</v>
      </c>
      <c r="C248" s="190" t="s">
        <v>131</v>
      </c>
      <c r="D248" s="190" t="s">
        <v>812</v>
      </c>
      <c r="E248" s="190"/>
      <c r="F248" s="191">
        <f>F249</f>
        <v>2500</v>
      </c>
    </row>
    <row r="249" spans="1:6" ht="11.25">
      <c r="A249" s="188">
        <f t="shared" si="3"/>
        <v>231</v>
      </c>
      <c r="B249" s="189" t="s">
        <v>813</v>
      </c>
      <c r="C249" s="190" t="s">
        <v>131</v>
      </c>
      <c r="D249" s="190" t="s">
        <v>814</v>
      </c>
      <c r="E249" s="190"/>
      <c r="F249" s="191">
        <f>F250</f>
        <v>2500</v>
      </c>
    </row>
    <row r="250" spans="1:6" ht="11.25">
      <c r="A250" s="188">
        <f t="shared" si="3"/>
        <v>232</v>
      </c>
      <c r="B250" s="189" t="s">
        <v>1046</v>
      </c>
      <c r="C250" s="190" t="s">
        <v>131</v>
      </c>
      <c r="D250" s="190" t="s">
        <v>814</v>
      </c>
      <c r="E250" s="190" t="s">
        <v>210</v>
      </c>
      <c r="F250" s="191">
        <f>F251</f>
        <v>2500</v>
      </c>
    </row>
    <row r="251" spans="1:6" ht="11.25">
      <c r="A251" s="188">
        <f t="shared" si="3"/>
        <v>233</v>
      </c>
      <c r="B251" s="189" t="s">
        <v>213</v>
      </c>
      <c r="C251" s="190" t="s">
        <v>131</v>
      </c>
      <c r="D251" s="190" t="s">
        <v>814</v>
      </c>
      <c r="E251" s="190" t="s">
        <v>214</v>
      </c>
      <c r="F251" s="191">
        <v>2500</v>
      </c>
    </row>
    <row r="252" spans="1:6" ht="78.75">
      <c r="A252" s="188">
        <f t="shared" si="3"/>
        <v>234</v>
      </c>
      <c r="B252" s="192" t="s">
        <v>455</v>
      </c>
      <c r="C252" s="190" t="s">
        <v>619</v>
      </c>
      <c r="D252" s="190"/>
      <c r="E252" s="190"/>
      <c r="F252" s="191">
        <v>7301.8</v>
      </c>
    </row>
    <row r="253" spans="1:6" ht="22.5">
      <c r="A253" s="188">
        <f t="shared" si="3"/>
        <v>235</v>
      </c>
      <c r="B253" s="189" t="s">
        <v>919</v>
      </c>
      <c r="C253" s="190" t="s">
        <v>619</v>
      </c>
      <c r="D253" s="190" t="s">
        <v>920</v>
      </c>
      <c r="E253" s="190"/>
      <c r="F253" s="191">
        <v>2104.5</v>
      </c>
    </row>
    <row r="254" spans="1:6" ht="22.5">
      <c r="A254" s="188">
        <f t="shared" si="3"/>
        <v>236</v>
      </c>
      <c r="B254" s="189" t="s">
        <v>438</v>
      </c>
      <c r="C254" s="190" t="s">
        <v>619</v>
      </c>
      <c r="D254" s="190" t="s">
        <v>921</v>
      </c>
      <c r="E254" s="190"/>
      <c r="F254" s="191">
        <v>2104.5</v>
      </c>
    </row>
    <row r="255" spans="1:6" ht="11.25">
      <c r="A255" s="188">
        <f t="shared" si="3"/>
        <v>237</v>
      </c>
      <c r="B255" s="189" t="s">
        <v>1046</v>
      </c>
      <c r="C255" s="190" t="s">
        <v>619</v>
      </c>
      <c r="D255" s="190" t="s">
        <v>921</v>
      </c>
      <c r="E255" s="190" t="s">
        <v>210</v>
      </c>
      <c r="F255" s="191">
        <f>F256+F257</f>
        <v>2104.5</v>
      </c>
    </row>
    <row r="256" spans="1:6" ht="11.25">
      <c r="A256" s="188">
        <f t="shared" si="3"/>
        <v>238</v>
      </c>
      <c r="B256" s="189" t="s">
        <v>211</v>
      </c>
      <c r="C256" s="190" t="s">
        <v>619</v>
      </c>
      <c r="D256" s="190" t="s">
        <v>921</v>
      </c>
      <c r="E256" s="190" t="s">
        <v>212</v>
      </c>
      <c r="F256" s="191">
        <v>1010.7</v>
      </c>
    </row>
    <row r="257" spans="1:6" ht="11.25">
      <c r="A257" s="188">
        <f t="shared" si="3"/>
        <v>239</v>
      </c>
      <c r="B257" s="189" t="s">
        <v>213</v>
      </c>
      <c r="C257" s="190" t="s">
        <v>619</v>
      </c>
      <c r="D257" s="190" t="s">
        <v>921</v>
      </c>
      <c r="E257" s="190" t="s">
        <v>214</v>
      </c>
      <c r="F257" s="191">
        <v>1093.8</v>
      </c>
    </row>
    <row r="258" spans="1:6" ht="22.5">
      <c r="A258" s="188">
        <f t="shared" si="3"/>
        <v>240</v>
      </c>
      <c r="B258" s="189" t="s">
        <v>915</v>
      </c>
      <c r="C258" s="190" t="s">
        <v>619</v>
      </c>
      <c r="D258" s="190" t="s">
        <v>812</v>
      </c>
      <c r="E258" s="190"/>
      <c r="F258" s="191">
        <v>5197.3</v>
      </c>
    </row>
    <row r="259" spans="1:6" ht="11.25">
      <c r="A259" s="188">
        <f t="shared" si="3"/>
        <v>241</v>
      </c>
      <c r="B259" s="189" t="s">
        <v>813</v>
      </c>
      <c r="C259" s="190" t="s">
        <v>619</v>
      </c>
      <c r="D259" s="190" t="s">
        <v>814</v>
      </c>
      <c r="E259" s="190"/>
      <c r="F259" s="191">
        <v>5197.3</v>
      </c>
    </row>
    <row r="260" spans="1:6" ht="11.25">
      <c r="A260" s="188">
        <f t="shared" si="3"/>
        <v>242</v>
      </c>
      <c r="B260" s="189" t="s">
        <v>1046</v>
      </c>
      <c r="C260" s="190" t="s">
        <v>619</v>
      </c>
      <c r="D260" s="190" t="s">
        <v>814</v>
      </c>
      <c r="E260" s="190" t="s">
        <v>210</v>
      </c>
      <c r="F260" s="191">
        <f>F261+F262</f>
        <v>5197.3</v>
      </c>
    </row>
    <row r="261" spans="1:6" ht="11.25">
      <c r="A261" s="188">
        <f t="shared" si="3"/>
        <v>243</v>
      </c>
      <c r="B261" s="189" t="s">
        <v>211</v>
      </c>
      <c r="C261" s="190" t="s">
        <v>619</v>
      </c>
      <c r="D261" s="190" t="s">
        <v>814</v>
      </c>
      <c r="E261" s="190" t="s">
        <v>212</v>
      </c>
      <c r="F261" s="191">
        <v>36.3</v>
      </c>
    </row>
    <row r="262" spans="1:6" ht="11.25">
      <c r="A262" s="188">
        <f t="shared" si="3"/>
        <v>244</v>
      </c>
      <c r="B262" s="189" t="s">
        <v>213</v>
      </c>
      <c r="C262" s="190" t="s">
        <v>619</v>
      </c>
      <c r="D262" s="190" t="s">
        <v>814</v>
      </c>
      <c r="E262" s="190" t="s">
        <v>214</v>
      </c>
      <c r="F262" s="191">
        <v>5161</v>
      </c>
    </row>
    <row r="263" spans="1:6" ht="90">
      <c r="A263" s="188">
        <f t="shared" si="3"/>
        <v>245</v>
      </c>
      <c r="B263" s="192" t="s">
        <v>590</v>
      </c>
      <c r="C263" s="190" t="s">
        <v>601</v>
      </c>
      <c r="D263" s="190"/>
      <c r="E263" s="190"/>
      <c r="F263" s="191">
        <v>45</v>
      </c>
    </row>
    <row r="264" spans="1:6" ht="22.5">
      <c r="A264" s="188">
        <f t="shared" si="3"/>
        <v>246</v>
      </c>
      <c r="B264" s="189" t="s">
        <v>915</v>
      </c>
      <c r="C264" s="190" t="s">
        <v>601</v>
      </c>
      <c r="D264" s="190" t="s">
        <v>812</v>
      </c>
      <c r="E264" s="190"/>
      <c r="F264" s="191">
        <v>45</v>
      </c>
    </row>
    <row r="265" spans="1:6" ht="11.25">
      <c r="A265" s="188">
        <f t="shared" si="3"/>
        <v>247</v>
      </c>
      <c r="B265" s="189" t="s">
        <v>813</v>
      </c>
      <c r="C265" s="190" t="s">
        <v>601</v>
      </c>
      <c r="D265" s="190" t="s">
        <v>814</v>
      </c>
      <c r="E265" s="190"/>
      <c r="F265" s="191">
        <f>F266</f>
        <v>45</v>
      </c>
    </row>
    <row r="266" spans="1:6" ht="11.25">
      <c r="A266" s="188">
        <f t="shared" si="3"/>
        <v>248</v>
      </c>
      <c r="B266" s="189" t="s">
        <v>1046</v>
      </c>
      <c r="C266" s="190" t="s">
        <v>601</v>
      </c>
      <c r="D266" s="190" t="s">
        <v>814</v>
      </c>
      <c r="E266" s="190" t="s">
        <v>210</v>
      </c>
      <c r="F266" s="191">
        <f>F267+F268</f>
        <v>45</v>
      </c>
    </row>
    <row r="267" spans="1:6" ht="11.25">
      <c r="A267" s="188">
        <f t="shared" si="3"/>
        <v>249</v>
      </c>
      <c r="B267" s="189" t="s">
        <v>211</v>
      </c>
      <c r="C267" s="190" t="s">
        <v>601</v>
      </c>
      <c r="D267" s="190" t="s">
        <v>814</v>
      </c>
      <c r="E267" s="190" t="s">
        <v>212</v>
      </c>
      <c r="F267" s="191">
        <v>20</v>
      </c>
    </row>
    <row r="268" spans="1:6" ht="11.25">
      <c r="A268" s="188">
        <f t="shared" si="3"/>
        <v>250</v>
      </c>
      <c r="B268" s="189" t="s">
        <v>213</v>
      </c>
      <c r="C268" s="190" t="s">
        <v>601</v>
      </c>
      <c r="D268" s="190" t="s">
        <v>814</v>
      </c>
      <c r="E268" s="190" t="s">
        <v>214</v>
      </c>
      <c r="F268" s="191">
        <v>25</v>
      </c>
    </row>
    <row r="269" spans="1:6" ht="22.5">
      <c r="A269" s="188">
        <f t="shared" si="3"/>
        <v>251</v>
      </c>
      <c r="B269" s="189" t="s">
        <v>636</v>
      </c>
      <c r="C269" s="190" t="s">
        <v>637</v>
      </c>
      <c r="D269" s="190"/>
      <c r="E269" s="190"/>
      <c r="F269" s="191">
        <f>F283+F270</f>
        <v>15919.1</v>
      </c>
    </row>
    <row r="270" spans="1:6" ht="45">
      <c r="A270" s="188">
        <f t="shared" si="3"/>
        <v>252</v>
      </c>
      <c r="B270" s="189" t="s">
        <v>638</v>
      </c>
      <c r="C270" s="190" t="s">
        <v>639</v>
      </c>
      <c r="D270" s="190"/>
      <c r="E270" s="190"/>
      <c r="F270" s="191">
        <v>12748</v>
      </c>
    </row>
    <row r="271" spans="1:6" ht="45">
      <c r="A271" s="188">
        <f t="shared" si="3"/>
        <v>253</v>
      </c>
      <c r="B271" s="189" t="s">
        <v>738</v>
      </c>
      <c r="C271" s="190" t="s">
        <v>639</v>
      </c>
      <c r="D271" s="190" t="s">
        <v>739</v>
      </c>
      <c r="E271" s="190"/>
      <c r="F271" s="191">
        <v>11418.7</v>
      </c>
    </row>
    <row r="272" spans="1:6" ht="11.25">
      <c r="A272" s="188">
        <f t="shared" si="3"/>
        <v>254</v>
      </c>
      <c r="B272" s="189" t="s">
        <v>1044</v>
      </c>
      <c r="C272" s="190" t="s">
        <v>639</v>
      </c>
      <c r="D272" s="190" t="s">
        <v>16</v>
      </c>
      <c r="E272" s="190"/>
      <c r="F272" s="191">
        <v>11418.7</v>
      </c>
    </row>
    <row r="273" spans="1:6" ht="11.25">
      <c r="A273" s="188">
        <f t="shared" si="3"/>
        <v>255</v>
      </c>
      <c r="B273" s="189" t="s">
        <v>1046</v>
      </c>
      <c r="C273" s="190" t="s">
        <v>639</v>
      </c>
      <c r="D273" s="190" t="s">
        <v>16</v>
      </c>
      <c r="E273" s="190" t="s">
        <v>210</v>
      </c>
      <c r="F273" s="191">
        <v>11418.7</v>
      </c>
    </row>
    <row r="274" spans="1:6" ht="11.25">
      <c r="A274" s="188">
        <f t="shared" si="3"/>
        <v>256</v>
      </c>
      <c r="B274" s="189" t="s">
        <v>217</v>
      </c>
      <c r="C274" s="190" t="s">
        <v>639</v>
      </c>
      <c r="D274" s="190" t="s">
        <v>16</v>
      </c>
      <c r="E274" s="190" t="s">
        <v>218</v>
      </c>
      <c r="F274" s="191">
        <v>11418.7</v>
      </c>
    </row>
    <row r="275" spans="1:6" ht="22.5">
      <c r="A275" s="188">
        <f t="shared" si="3"/>
        <v>257</v>
      </c>
      <c r="B275" s="189" t="s">
        <v>919</v>
      </c>
      <c r="C275" s="190" t="s">
        <v>639</v>
      </c>
      <c r="D275" s="190" t="s">
        <v>920</v>
      </c>
      <c r="E275" s="190"/>
      <c r="F275" s="191">
        <v>1325.9</v>
      </c>
    </row>
    <row r="276" spans="1:6" ht="22.5">
      <c r="A276" s="188">
        <f t="shared" si="3"/>
        <v>258</v>
      </c>
      <c r="B276" s="189" t="s">
        <v>438</v>
      </c>
      <c r="C276" s="190" t="s">
        <v>639</v>
      </c>
      <c r="D276" s="190" t="s">
        <v>921</v>
      </c>
      <c r="E276" s="190"/>
      <c r="F276" s="191">
        <v>1325.9</v>
      </c>
    </row>
    <row r="277" spans="1:6" ht="11.25">
      <c r="A277" s="188">
        <f t="shared" si="3"/>
        <v>259</v>
      </c>
      <c r="B277" s="189" t="s">
        <v>1046</v>
      </c>
      <c r="C277" s="190" t="s">
        <v>639</v>
      </c>
      <c r="D277" s="190" t="s">
        <v>921</v>
      </c>
      <c r="E277" s="190" t="s">
        <v>210</v>
      </c>
      <c r="F277" s="191">
        <v>1325.9</v>
      </c>
    </row>
    <row r="278" spans="1:6" ht="11.25">
      <c r="A278" s="188">
        <f t="shared" si="3"/>
        <v>260</v>
      </c>
      <c r="B278" s="189" t="s">
        <v>217</v>
      </c>
      <c r="C278" s="190" t="s">
        <v>639</v>
      </c>
      <c r="D278" s="190" t="s">
        <v>921</v>
      </c>
      <c r="E278" s="190" t="s">
        <v>218</v>
      </c>
      <c r="F278" s="191">
        <v>1325.9</v>
      </c>
    </row>
    <row r="279" spans="1:6" ht="11.25">
      <c r="A279" s="188">
        <f t="shared" si="3"/>
        <v>261</v>
      </c>
      <c r="B279" s="189" t="s">
        <v>949</v>
      </c>
      <c r="C279" s="190" t="s">
        <v>639</v>
      </c>
      <c r="D279" s="190" t="s">
        <v>950</v>
      </c>
      <c r="E279" s="190"/>
      <c r="F279" s="191">
        <v>3.3</v>
      </c>
    </row>
    <row r="280" spans="1:6" ht="11.25">
      <c r="A280" s="188">
        <f t="shared" si="3"/>
        <v>262</v>
      </c>
      <c r="B280" s="189" t="s">
        <v>951</v>
      </c>
      <c r="C280" s="190" t="s">
        <v>639</v>
      </c>
      <c r="D280" s="190" t="s">
        <v>952</v>
      </c>
      <c r="E280" s="190"/>
      <c r="F280" s="191">
        <v>3.3</v>
      </c>
    </row>
    <row r="281" spans="1:6" ht="11.25">
      <c r="A281" s="188">
        <f t="shared" si="3"/>
        <v>263</v>
      </c>
      <c r="B281" s="189" t="s">
        <v>1046</v>
      </c>
      <c r="C281" s="190" t="s">
        <v>639</v>
      </c>
      <c r="D281" s="190" t="s">
        <v>952</v>
      </c>
      <c r="E281" s="190" t="s">
        <v>210</v>
      </c>
      <c r="F281" s="191">
        <v>3.3</v>
      </c>
    </row>
    <row r="282" spans="1:6" ht="11.25">
      <c r="A282" s="188">
        <f t="shared" si="3"/>
        <v>264</v>
      </c>
      <c r="B282" s="189" t="s">
        <v>217</v>
      </c>
      <c r="C282" s="190" t="s">
        <v>639</v>
      </c>
      <c r="D282" s="190" t="s">
        <v>952</v>
      </c>
      <c r="E282" s="190" t="s">
        <v>218</v>
      </c>
      <c r="F282" s="191">
        <v>3.3</v>
      </c>
    </row>
    <row r="283" spans="1:6" ht="56.25">
      <c r="A283" s="188">
        <f t="shared" si="3"/>
        <v>265</v>
      </c>
      <c r="B283" s="189" t="s">
        <v>640</v>
      </c>
      <c r="C283" s="190" t="s">
        <v>641</v>
      </c>
      <c r="D283" s="190"/>
      <c r="E283" s="190"/>
      <c r="F283" s="191">
        <v>3171.1</v>
      </c>
    </row>
    <row r="284" spans="1:6" ht="45">
      <c r="A284" s="188">
        <f t="shared" si="3"/>
        <v>266</v>
      </c>
      <c r="B284" s="189" t="s">
        <v>738</v>
      </c>
      <c r="C284" s="190" t="s">
        <v>641</v>
      </c>
      <c r="D284" s="190" t="s">
        <v>739</v>
      </c>
      <c r="E284" s="190"/>
      <c r="F284" s="191">
        <v>3009.3</v>
      </c>
    </row>
    <row r="285" spans="1:6" ht="11.25">
      <c r="A285" s="188">
        <f t="shared" si="3"/>
        <v>267</v>
      </c>
      <c r="B285" s="189" t="s">
        <v>1044</v>
      </c>
      <c r="C285" s="190" t="s">
        <v>641</v>
      </c>
      <c r="D285" s="190" t="s">
        <v>16</v>
      </c>
      <c r="E285" s="190"/>
      <c r="F285" s="191">
        <v>3009.3</v>
      </c>
    </row>
    <row r="286" spans="1:6" ht="11.25">
      <c r="A286" s="188">
        <f aca="true" t="shared" si="4" ref="A286:A349">A285+1</f>
        <v>268</v>
      </c>
      <c r="B286" s="189" t="s">
        <v>1046</v>
      </c>
      <c r="C286" s="190" t="s">
        <v>641</v>
      </c>
      <c r="D286" s="190" t="s">
        <v>16</v>
      </c>
      <c r="E286" s="190" t="s">
        <v>210</v>
      </c>
      <c r="F286" s="191">
        <v>3009.3</v>
      </c>
    </row>
    <row r="287" spans="1:6" ht="11.25">
      <c r="A287" s="188">
        <f t="shared" si="4"/>
        <v>269</v>
      </c>
      <c r="B287" s="189" t="s">
        <v>217</v>
      </c>
      <c r="C287" s="190" t="s">
        <v>641</v>
      </c>
      <c r="D287" s="190" t="s">
        <v>16</v>
      </c>
      <c r="E287" s="190" t="s">
        <v>218</v>
      </c>
      <c r="F287" s="191">
        <v>3009.3</v>
      </c>
    </row>
    <row r="288" spans="1:6" ht="22.5">
      <c r="A288" s="188">
        <f t="shared" si="4"/>
        <v>270</v>
      </c>
      <c r="B288" s="189" t="s">
        <v>919</v>
      </c>
      <c r="C288" s="190" t="s">
        <v>641</v>
      </c>
      <c r="D288" s="190" t="s">
        <v>920</v>
      </c>
      <c r="E288" s="190"/>
      <c r="F288" s="191">
        <v>153.7</v>
      </c>
    </row>
    <row r="289" spans="1:6" ht="22.5">
      <c r="A289" s="188">
        <f t="shared" si="4"/>
        <v>271</v>
      </c>
      <c r="B289" s="189" t="s">
        <v>438</v>
      </c>
      <c r="C289" s="190" t="s">
        <v>641</v>
      </c>
      <c r="D289" s="190" t="s">
        <v>921</v>
      </c>
      <c r="E289" s="190"/>
      <c r="F289" s="191">
        <v>153.7</v>
      </c>
    </row>
    <row r="290" spans="1:6" ht="11.25">
      <c r="A290" s="188">
        <f t="shared" si="4"/>
        <v>272</v>
      </c>
      <c r="B290" s="189" t="s">
        <v>1046</v>
      </c>
      <c r="C290" s="190" t="s">
        <v>641</v>
      </c>
      <c r="D290" s="190" t="s">
        <v>921</v>
      </c>
      <c r="E290" s="190" t="s">
        <v>210</v>
      </c>
      <c r="F290" s="191">
        <v>153.7</v>
      </c>
    </row>
    <row r="291" spans="1:6" ht="11.25">
      <c r="A291" s="188">
        <f t="shared" si="4"/>
        <v>273</v>
      </c>
      <c r="B291" s="189" t="s">
        <v>217</v>
      </c>
      <c r="C291" s="190" t="s">
        <v>641</v>
      </c>
      <c r="D291" s="190" t="s">
        <v>921</v>
      </c>
      <c r="E291" s="190" t="s">
        <v>218</v>
      </c>
      <c r="F291" s="191">
        <v>153.7</v>
      </c>
    </row>
    <row r="292" spans="1:6" ht="11.25">
      <c r="A292" s="188">
        <f t="shared" si="4"/>
        <v>274</v>
      </c>
      <c r="B292" s="189" t="s">
        <v>949</v>
      </c>
      <c r="C292" s="190" t="s">
        <v>641</v>
      </c>
      <c r="D292" s="190" t="s">
        <v>950</v>
      </c>
      <c r="E292" s="190"/>
      <c r="F292" s="191">
        <v>6.4</v>
      </c>
    </row>
    <row r="293" spans="1:6" ht="11.25">
      <c r="A293" s="188">
        <f t="shared" si="4"/>
        <v>275</v>
      </c>
      <c r="B293" s="189" t="s">
        <v>951</v>
      </c>
      <c r="C293" s="190" t="s">
        <v>641</v>
      </c>
      <c r="D293" s="190" t="s">
        <v>952</v>
      </c>
      <c r="E293" s="190"/>
      <c r="F293" s="191">
        <v>6.4</v>
      </c>
    </row>
    <row r="294" spans="1:6" ht="11.25">
      <c r="A294" s="188">
        <f t="shared" si="4"/>
        <v>276</v>
      </c>
      <c r="B294" s="189" t="s">
        <v>1046</v>
      </c>
      <c r="C294" s="190" t="s">
        <v>641</v>
      </c>
      <c r="D294" s="190" t="s">
        <v>952</v>
      </c>
      <c r="E294" s="190" t="s">
        <v>210</v>
      </c>
      <c r="F294" s="191">
        <v>6.4</v>
      </c>
    </row>
    <row r="295" spans="1:6" ht="11.25">
      <c r="A295" s="188">
        <f t="shared" si="4"/>
        <v>277</v>
      </c>
      <c r="B295" s="189" t="s">
        <v>217</v>
      </c>
      <c r="C295" s="190" t="s">
        <v>641</v>
      </c>
      <c r="D295" s="190" t="s">
        <v>952</v>
      </c>
      <c r="E295" s="190" t="s">
        <v>218</v>
      </c>
      <c r="F295" s="191">
        <v>6.4</v>
      </c>
    </row>
    <row r="296" spans="1:6" ht="21.75">
      <c r="A296" s="188">
        <f t="shared" si="4"/>
        <v>278</v>
      </c>
      <c r="B296" s="167" t="s">
        <v>680</v>
      </c>
      <c r="C296" s="166" t="s">
        <v>681</v>
      </c>
      <c r="D296" s="166"/>
      <c r="E296" s="166"/>
      <c r="F296" s="168">
        <f>F297+F383+F438+F467+F504+F510</f>
        <v>96189.39999999998</v>
      </c>
    </row>
    <row r="297" spans="1:6" ht="22.5">
      <c r="A297" s="188">
        <f t="shared" si="4"/>
        <v>279</v>
      </c>
      <c r="B297" s="189" t="s">
        <v>682</v>
      </c>
      <c r="C297" s="190" t="s">
        <v>683</v>
      </c>
      <c r="D297" s="190"/>
      <c r="E297" s="190"/>
      <c r="F297" s="191">
        <f>F298+F307+F316+F325+F334+F339+F344+F353+F362+F373+F378</f>
        <v>12262</v>
      </c>
    </row>
    <row r="298" spans="1:6" ht="112.5">
      <c r="A298" s="188">
        <f t="shared" si="4"/>
        <v>280</v>
      </c>
      <c r="B298" s="192" t="s">
        <v>692</v>
      </c>
      <c r="C298" s="190" t="s">
        <v>693</v>
      </c>
      <c r="D298" s="190"/>
      <c r="E298" s="190"/>
      <c r="F298" s="191">
        <v>848.5</v>
      </c>
    </row>
    <row r="299" spans="1:6" ht="22.5">
      <c r="A299" s="188">
        <f t="shared" si="4"/>
        <v>281</v>
      </c>
      <c r="B299" s="189" t="s">
        <v>919</v>
      </c>
      <c r="C299" s="190" t="s">
        <v>693</v>
      </c>
      <c r="D299" s="190" t="s">
        <v>920</v>
      </c>
      <c r="E299" s="190"/>
      <c r="F299" s="191">
        <v>14.5</v>
      </c>
    </row>
    <row r="300" spans="1:6" ht="22.5">
      <c r="A300" s="188">
        <f t="shared" si="4"/>
        <v>282</v>
      </c>
      <c r="B300" s="189" t="s">
        <v>438</v>
      </c>
      <c r="C300" s="190" t="s">
        <v>693</v>
      </c>
      <c r="D300" s="190" t="s">
        <v>921</v>
      </c>
      <c r="E300" s="190"/>
      <c r="F300" s="191">
        <v>14.5</v>
      </c>
    </row>
    <row r="301" spans="1:6" ht="11.25">
      <c r="A301" s="188">
        <f t="shared" si="4"/>
        <v>283</v>
      </c>
      <c r="B301" s="189" t="s">
        <v>87</v>
      </c>
      <c r="C301" s="190" t="s">
        <v>693</v>
      </c>
      <c r="D301" s="190" t="s">
        <v>921</v>
      </c>
      <c r="E301" s="190" t="s">
        <v>233</v>
      </c>
      <c r="F301" s="191">
        <v>14.5</v>
      </c>
    </row>
    <row r="302" spans="1:6" ht="11.25">
      <c r="A302" s="188">
        <f t="shared" si="4"/>
        <v>284</v>
      </c>
      <c r="B302" s="189" t="s">
        <v>238</v>
      </c>
      <c r="C302" s="190" t="s">
        <v>693</v>
      </c>
      <c r="D302" s="190" t="s">
        <v>921</v>
      </c>
      <c r="E302" s="190" t="s">
        <v>239</v>
      </c>
      <c r="F302" s="191">
        <v>14.5</v>
      </c>
    </row>
    <row r="303" spans="1:6" ht="11.25">
      <c r="A303" s="188">
        <f t="shared" si="4"/>
        <v>285</v>
      </c>
      <c r="B303" s="189" t="s">
        <v>33</v>
      </c>
      <c r="C303" s="190" t="s">
        <v>693</v>
      </c>
      <c r="D303" s="190" t="s">
        <v>34</v>
      </c>
      <c r="E303" s="190"/>
      <c r="F303" s="191">
        <v>834</v>
      </c>
    </row>
    <row r="304" spans="1:6" ht="22.5">
      <c r="A304" s="188">
        <f t="shared" si="4"/>
        <v>286</v>
      </c>
      <c r="B304" s="189" t="s">
        <v>35</v>
      </c>
      <c r="C304" s="190" t="s">
        <v>693</v>
      </c>
      <c r="D304" s="190" t="s">
        <v>36</v>
      </c>
      <c r="E304" s="190"/>
      <c r="F304" s="191">
        <v>834</v>
      </c>
    </row>
    <row r="305" spans="1:6" ht="11.25">
      <c r="A305" s="188">
        <f t="shared" si="4"/>
        <v>287</v>
      </c>
      <c r="B305" s="189" t="s">
        <v>87</v>
      </c>
      <c r="C305" s="190" t="s">
        <v>693</v>
      </c>
      <c r="D305" s="190" t="s">
        <v>36</v>
      </c>
      <c r="E305" s="190" t="s">
        <v>233</v>
      </c>
      <c r="F305" s="191">
        <v>834</v>
      </c>
    </row>
    <row r="306" spans="1:6" ht="11.25">
      <c r="A306" s="188">
        <f t="shared" si="4"/>
        <v>288</v>
      </c>
      <c r="B306" s="189" t="s">
        <v>238</v>
      </c>
      <c r="C306" s="190" t="s">
        <v>693</v>
      </c>
      <c r="D306" s="190" t="s">
        <v>36</v>
      </c>
      <c r="E306" s="190" t="s">
        <v>239</v>
      </c>
      <c r="F306" s="191">
        <v>834</v>
      </c>
    </row>
    <row r="307" spans="1:6" ht="90">
      <c r="A307" s="188">
        <f t="shared" si="4"/>
        <v>289</v>
      </c>
      <c r="B307" s="192" t="s">
        <v>694</v>
      </c>
      <c r="C307" s="190" t="s">
        <v>695</v>
      </c>
      <c r="D307" s="190"/>
      <c r="E307" s="190"/>
      <c r="F307" s="191">
        <v>3920.1</v>
      </c>
    </row>
    <row r="308" spans="1:6" ht="22.5">
      <c r="A308" s="188">
        <f t="shared" si="4"/>
        <v>290</v>
      </c>
      <c r="B308" s="189" t="s">
        <v>919</v>
      </c>
      <c r="C308" s="190" t="s">
        <v>695</v>
      </c>
      <c r="D308" s="190" t="s">
        <v>920</v>
      </c>
      <c r="E308" s="190"/>
      <c r="F308" s="191">
        <v>70.2</v>
      </c>
    </row>
    <row r="309" spans="1:6" ht="22.5">
      <c r="A309" s="188">
        <f t="shared" si="4"/>
        <v>291</v>
      </c>
      <c r="B309" s="189" t="s">
        <v>438</v>
      </c>
      <c r="C309" s="190" t="s">
        <v>695</v>
      </c>
      <c r="D309" s="190" t="s">
        <v>921</v>
      </c>
      <c r="E309" s="190"/>
      <c r="F309" s="191">
        <v>70.2</v>
      </c>
    </row>
    <row r="310" spans="1:6" ht="11.25">
      <c r="A310" s="188">
        <f t="shared" si="4"/>
        <v>292</v>
      </c>
      <c r="B310" s="189" t="s">
        <v>87</v>
      </c>
      <c r="C310" s="190" t="s">
        <v>695</v>
      </c>
      <c r="D310" s="190" t="s">
        <v>921</v>
      </c>
      <c r="E310" s="190" t="s">
        <v>233</v>
      </c>
      <c r="F310" s="191">
        <v>70.2</v>
      </c>
    </row>
    <row r="311" spans="1:6" ht="11.25">
      <c r="A311" s="188">
        <f t="shared" si="4"/>
        <v>293</v>
      </c>
      <c r="B311" s="189" t="s">
        <v>238</v>
      </c>
      <c r="C311" s="190" t="s">
        <v>695</v>
      </c>
      <c r="D311" s="190" t="s">
        <v>921</v>
      </c>
      <c r="E311" s="190" t="s">
        <v>239</v>
      </c>
      <c r="F311" s="191">
        <v>70.2</v>
      </c>
    </row>
    <row r="312" spans="1:6" ht="11.25">
      <c r="A312" s="188">
        <f t="shared" si="4"/>
        <v>294</v>
      </c>
      <c r="B312" s="189" t="s">
        <v>33</v>
      </c>
      <c r="C312" s="190" t="s">
        <v>695</v>
      </c>
      <c r="D312" s="190" t="s">
        <v>34</v>
      </c>
      <c r="E312" s="190"/>
      <c r="F312" s="191">
        <v>3849.9</v>
      </c>
    </row>
    <row r="313" spans="1:6" ht="22.5">
      <c r="A313" s="188">
        <f t="shared" si="4"/>
        <v>295</v>
      </c>
      <c r="B313" s="189" t="s">
        <v>35</v>
      </c>
      <c r="C313" s="190" t="s">
        <v>695</v>
      </c>
      <c r="D313" s="190" t="s">
        <v>36</v>
      </c>
      <c r="E313" s="190"/>
      <c r="F313" s="191">
        <v>3849.9</v>
      </c>
    </row>
    <row r="314" spans="1:6" ht="11.25">
      <c r="A314" s="188">
        <f t="shared" si="4"/>
        <v>296</v>
      </c>
      <c r="B314" s="189" t="s">
        <v>87</v>
      </c>
      <c r="C314" s="190" t="s">
        <v>695</v>
      </c>
      <c r="D314" s="190" t="s">
        <v>36</v>
      </c>
      <c r="E314" s="190" t="s">
        <v>233</v>
      </c>
      <c r="F314" s="191">
        <v>3849.9</v>
      </c>
    </row>
    <row r="315" spans="1:6" ht="11.25">
      <c r="A315" s="188">
        <f t="shared" si="4"/>
        <v>297</v>
      </c>
      <c r="B315" s="189" t="s">
        <v>238</v>
      </c>
      <c r="C315" s="190" t="s">
        <v>695</v>
      </c>
      <c r="D315" s="190" t="s">
        <v>36</v>
      </c>
      <c r="E315" s="190" t="s">
        <v>239</v>
      </c>
      <c r="F315" s="191">
        <v>3849.9</v>
      </c>
    </row>
    <row r="316" spans="1:6" ht="112.5">
      <c r="A316" s="188">
        <f t="shared" si="4"/>
        <v>298</v>
      </c>
      <c r="B316" s="192" t="s">
        <v>696</v>
      </c>
      <c r="C316" s="190" t="s">
        <v>697</v>
      </c>
      <c r="D316" s="190"/>
      <c r="E316" s="190"/>
      <c r="F316" s="191">
        <v>5431.3</v>
      </c>
    </row>
    <row r="317" spans="1:6" ht="22.5">
      <c r="A317" s="188">
        <f t="shared" si="4"/>
        <v>299</v>
      </c>
      <c r="B317" s="189" t="s">
        <v>919</v>
      </c>
      <c r="C317" s="190" t="s">
        <v>697</v>
      </c>
      <c r="D317" s="190" t="s">
        <v>920</v>
      </c>
      <c r="E317" s="190"/>
      <c r="F317" s="191">
        <v>92.5</v>
      </c>
    </row>
    <row r="318" spans="1:6" ht="22.5">
      <c r="A318" s="188">
        <f t="shared" si="4"/>
        <v>300</v>
      </c>
      <c r="B318" s="189" t="s">
        <v>438</v>
      </c>
      <c r="C318" s="190" t="s">
        <v>697</v>
      </c>
      <c r="D318" s="190" t="s">
        <v>921</v>
      </c>
      <c r="E318" s="190"/>
      <c r="F318" s="191">
        <v>92.5</v>
      </c>
    </row>
    <row r="319" spans="1:6" ht="11.25">
      <c r="A319" s="188">
        <f t="shared" si="4"/>
        <v>301</v>
      </c>
      <c r="B319" s="189" t="s">
        <v>87</v>
      </c>
      <c r="C319" s="190" t="s">
        <v>697</v>
      </c>
      <c r="D319" s="190" t="s">
        <v>921</v>
      </c>
      <c r="E319" s="190" t="s">
        <v>233</v>
      </c>
      <c r="F319" s="191">
        <v>92.5</v>
      </c>
    </row>
    <row r="320" spans="1:6" ht="11.25">
      <c r="A320" s="188">
        <f t="shared" si="4"/>
        <v>302</v>
      </c>
      <c r="B320" s="189" t="s">
        <v>238</v>
      </c>
      <c r="C320" s="190" t="s">
        <v>697</v>
      </c>
      <c r="D320" s="190" t="s">
        <v>921</v>
      </c>
      <c r="E320" s="190" t="s">
        <v>239</v>
      </c>
      <c r="F320" s="191">
        <v>92.5</v>
      </c>
    </row>
    <row r="321" spans="1:6" ht="11.25">
      <c r="A321" s="188">
        <f t="shared" si="4"/>
        <v>303</v>
      </c>
      <c r="B321" s="189" t="s">
        <v>33</v>
      </c>
      <c r="C321" s="190" t="s">
        <v>697</v>
      </c>
      <c r="D321" s="190" t="s">
        <v>34</v>
      </c>
      <c r="E321" s="190"/>
      <c r="F321" s="191">
        <v>5338.8</v>
      </c>
    </row>
    <row r="322" spans="1:6" ht="22.5">
      <c r="A322" s="188">
        <f t="shared" si="4"/>
        <v>304</v>
      </c>
      <c r="B322" s="189" t="s">
        <v>35</v>
      </c>
      <c r="C322" s="190" t="s">
        <v>697</v>
      </c>
      <c r="D322" s="190" t="s">
        <v>36</v>
      </c>
      <c r="E322" s="190"/>
      <c r="F322" s="191">
        <v>5338.8</v>
      </c>
    </row>
    <row r="323" spans="1:6" ht="11.25">
      <c r="A323" s="188">
        <f t="shared" si="4"/>
        <v>305</v>
      </c>
      <c r="B323" s="189" t="s">
        <v>87</v>
      </c>
      <c r="C323" s="190" t="s">
        <v>697</v>
      </c>
      <c r="D323" s="190" t="s">
        <v>36</v>
      </c>
      <c r="E323" s="190" t="s">
        <v>233</v>
      </c>
      <c r="F323" s="191">
        <v>5338.8</v>
      </c>
    </row>
    <row r="324" spans="1:6" ht="11.25">
      <c r="A324" s="188">
        <f t="shared" si="4"/>
        <v>306</v>
      </c>
      <c r="B324" s="189" t="s">
        <v>238</v>
      </c>
      <c r="C324" s="190" t="s">
        <v>697</v>
      </c>
      <c r="D324" s="190" t="s">
        <v>36</v>
      </c>
      <c r="E324" s="190" t="s">
        <v>239</v>
      </c>
      <c r="F324" s="191">
        <v>5338.8</v>
      </c>
    </row>
    <row r="325" spans="1:6" ht="90">
      <c r="A325" s="188">
        <f t="shared" si="4"/>
        <v>307</v>
      </c>
      <c r="B325" s="192" t="s">
        <v>698</v>
      </c>
      <c r="C325" s="190" t="s">
        <v>699</v>
      </c>
      <c r="D325" s="190"/>
      <c r="E325" s="190"/>
      <c r="F325" s="191">
        <f>431.7-100</f>
        <v>331.7</v>
      </c>
    </row>
    <row r="326" spans="1:6" ht="22.5">
      <c r="A326" s="188">
        <f t="shared" si="4"/>
        <v>308</v>
      </c>
      <c r="B326" s="189" t="s">
        <v>919</v>
      </c>
      <c r="C326" s="190" t="s">
        <v>699</v>
      </c>
      <c r="D326" s="190" t="s">
        <v>920</v>
      </c>
      <c r="E326" s="190"/>
      <c r="F326" s="191">
        <v>7.7</v>
      </c>
    </row>
    <row r="327" spans="1:6" ht="22.5">
      <c r="A327" s="188">
        <f t="shared" si="4"/>
        <v>309</v>
      </c>
      <c r="B327" s="189" t="s">
        <v>438</v>
      </c>
      <c r="C327" s="190" t="s">
        <v>699</v>
      </c>
      <c r="D327" s="190" t="s">
        <v>921</v>
      </c>
      <c r="E327" s="190"/>
      <c r="F327" s="191">
        <v>7.7</v>
      </c>
    </row>
    <row r="328" spans="1:6" ht="11.25">
      <c r="A328" s="188">
        <f t="shared" si="4"/>
        <v>310</v>
      </c>
      <c r="B328" s="189" t="s">
        <v>87</v>
      </c>
      <c r="C328" s="190" t="s">
        <v>699</v>
      </c>
      <c r="D328" s="190" t="s">
        <v>921</v>
      </c>
      <c r="E328" s="190" t="s">
        <v>233</v>
      </c>
      <c r="F328" s="191">
        <v>7.7</v>
      </c>
    </row>
    <row r="329" spans="1:6" ht="11.25">
      <c r="A329" s="188">
        <f t="shared" si="4"/>
        <v>311</v>
      </c>
      <c r="B329" s="189" t="s">
        <v>238</v>
      </c>
      <c r="C329" s="190" t="s">
        <v>699</v>
      </c>
      <c r="D329" s="190" t="s">
        <v>921</v>
      </c>
      <c r="E329" s="190" t="s">
        <v>239</v>
      </c>
      <c r="F329" s="191">
        <v>7.7</v>
      </c>
    </row>
    <row r="330" spans="1:6" ht="11.25">
      <c r="A330" s="188">
        <f t="shared" si="4"/>
        <v>312</v>
      </c>
      <c r="B330" s="189" t="s">
        <v>33</v>
      </c>
      <c r="C330" s="190" t="s">
        <v>699</v>
      </c>
      <c r="D330" s="190" t="s">
        <v>34</v>
      </c>
      <c r="E330" s="190"/>
      <c r="F330" s="191">
        <f>F331</f>
        <v>324</v>
      </c>
    </row>
    <row r="331" spans="1:6" ht="22.5">
      <c r="A331" s="188">
        <f t="shared" si="4"/>
        <v>313</v>
      </c>
      <c r="B331" s="189" t="s">
        <v>35</v>
      </c>
      <c r="C331" s="190" t="s">
        <v>699</v>
      </c>
      <c r="D331" s="190" t="s">
        <v>36</v>
      </c>
      <c r="E331" s="190"/>
      <c r="F331" s="191">
        <f>F332</f>
        <v>324</v>
      </c>
    </row>
    <row r="332" spans="1:6" ht="11.25">
      <c r="A332" s="188">
        <f t="shared" si="4"/>
        <v>314</v>
      </c>
      <c r="B332" s="189" t="s">
        <v>87</v>
      </c>
      <c r="C332" s="190" t="s">
        <v>699</v>
      </c>
      <c r="D332" s="190" t="s">
        <v>36</v>
      </c>
      <c r="E332" s="190" t="s">
        <v>233</v>
      </c>
      <c r="F332" s="191">
        <f>F333</f>
        <v>324</v>
      </c>
    </row>
    <row r="333" spans="1:6" ht="11.25">
      <c r="A333" s="188">
        <f t="shared" si="4"/>
        <v>315</v>
      </c>
      <c r="B333" s="189" t="s">
        <v>238</v>
      </c>
      <c r="C333" s="190" t="s">
        <v>699</v>
      </c>
      <c r="D333" s="190" t="s">
        <v>36</v>
      </c>
      <c r="E333" s="190" t="s">
        <v>239</v>
      </c>
      <c r="F333" s="191">
        <f>424-100</f>
        <v>324</v>
      </c>
    </row>
    <row r="334" spans="1:6" ht="112.5">
      <c r="A334" s="188">
        <f t="shared" si="4"/>
        <v>316</v>
      </c>
      <c r="B334" s="192" t="s">
        <v>700</v>
      </c>
      <c r="C334" s="190" t="s">
        <v>701</v>
      </c>
      <c r="D334" s="190"/>
      <c r="E334" s="190"/>
      <c r="F334" s="191">
        <v>3.4</v>
      </c>
    </row>
    <row r="335" spans="1:6" ht="11.25">
      <c r="A335" s="188">
        <f t="shared" si="4"/>
        <v>317</v>
      </c>
      <c r="B335" s="189" t="s">
        <v>33</v>
      </c>
      <c r="C335" s="190" t="s">
        <v>701</v>
      </c>
      <c r="D335" s="190" t="s">
        <v>34</v>
      </c>
      <c r="E335" s="190"/>
      <c r="F335" s="191">
        <v>3.4</v>
      </c>
    </row>
    <row r="336" spans="1:6" ht="22.5">
      <c r="A336" s="188">
        <f t="shared" si="4"/>
        <v>318</v>
      </c>
      <c r="B336" s="189" t="s">
        <v>35</v>
      </c>
      <c r="C336" s="190" t="s">
        <v>701</v>
      </c>
      <c r="D336" s="190" t="s">
        <v>36</v>
      </c>
      <c r="E336" s="190"/>
      <c r="F336" s="191">
        <v>3.4</v>
      </c>
    </row>
    <row r="337" spans="1:6" ht="11.25">
      <c r="A337" s="188">
        <f t="shared" si="4"/>
        <v>319</v>
      </c>
      <c r="B337" s="189" t="s">
        <v>87</v>
      </c>
      <c r="C337" s="190" t="s">
        <v>701</v>
      </c>
      <c r="D337" s="190" t="s">
        <v>36</v>
      </c>
      <c r="E337" s="190" t="s">
        <v>233</v>
      </c>
      <c r="F337" s="191">
        <v>3.4</v>
      </c>
    </row>
    <row r="338" spans="1:6" ht="11.25">
      <c r="A338" s="188">
        <f t="shared" si="4"/>
        <v>320</v>
      </c>
      <c r="B338" s="189" t="s">
        <v>238</v>
      </c>
      <c r="C338" s="190" t="s">
        <v>701</v>
      </c>
      <c r="D338" s="190" t="s">
        <v>36</v>
      </c>
      <c r="E338" s="190" t="s">
        <v>239</v>
      </c>
      <c r="F338" s="191">
        <v>3.4</v>
      </c>
    </row>
    <row r="339" spans="1:6" ht="112.5">
      <c r="A339" s="188">
        <f t="shared" si="4"/>
        <v>321</v>
      </c>
      <c r="B339" s="192" t="s">
        <v>887</v>
      </c>
      <c r="C339" s="190" t="s">
        <v>888</v>
      </c>
      <c r="D339" s="190"/>
      <c r="E339" s="190"/>
      <c r="F339" s="191">
        <v>20.3</v>
      </c>
    </row>
    <row r="340" spans="1:6" ht="11.25">
      <c r="A340" s="188">
        <f t="shared" si="4"/>
        <v>322</v>
      </c>
      <c r="B340" s="189" t="s">
        <v>33</v>
      </c>
      <c r="C340" s="190" t="s">
        <v>888</v>
      </c>
      <c r="D340" s="190" t="s">
        <v>34</v>
      </c>
      <c r="E340" s="190"/>
      <c r="F340" s="191">
        <v>20.3</v>
      </c>
    </row>
    <row r="341" spans="1:6" ht="22.5">
      <c r="A341" s="188">
        <f t="shared" si="4"/>
        <v>323</v>
      </c>
      <c r="B341" s="189" t="s">
        <v>35</v>
      </c>
      <c r="C341" s="190" t="s">
        <v>888</v>
      </c>
      <c r="D341" s="190" t="s">
        <v>36</v>
      </c>
      <c r="E341" s="190"/>
      <c r="F341" s="191">
        <v>20.3</v>
      </c>
    </row>
    <row r="342" spans="1:6" ht="11.25">
      <c r="A342" s="188">
        <f t="shared" si="4"/>
        <v>324</v>
      </c>
      <c r="B342" s="189" t="s">
        <v>87</v>
      </c>
      <c r="C342" s="190" t="s">
        <v>888</v>
      </c>
      <c r="D342" s="190" t="s">
        <v>36</v>
      </c>
      <c r="E342" s="190" t="s">
        <v>233</v>
      </c>
      <c r="F342" s="191">
        <v>20.3</v>
      </c>
    </row>
    <row r="343" spans="1:6" ht="11.25">
      <c r="A343" s="188">
        <f t="shared" si="4"/>
        <v>325</v>
      </c>
      <c r="B343" s="189" t="s">
        <v>238</v>
      </c>
      <c r="C343" s="190" t="s">
        <v>888</v>
      </c>
      <c r="D343" s="190" t="s">
        <v>36</v>
      </c>
      <c r="E343" s="190" t="s">
        <v>239</v>
      </c>
      <c r="F343" s="191">
        <v>20.3</v>
      </c>
    </row>
    <row r="344" spans="1:6" ht="112.5">
      <c r="A344" s="188">
        <f t="shared" si="4"/>
        <v>326</v>
      </c>
      <c r="B344" s="192" t="s">
        <v>598</v>
      </c>
      <c r="C344" s="190" t="s">
        <v>599</v>
      </c>
      <c r="D344" s="190"/>
      <c r="E344" s="190"/>
      <c r="F344" s="191">
        <v>219.9</v>
      </c>
    </row>
    <row r="345" spans="1:6" ht="22.5">
      <c r="A345" s="188">
        <f t="shared" si="4"/>
        <v>327</v>
      </c>
      <c r="B345" s="189" t="s">
        <v>919</v>
      </c>
      <c r="C345" s="190" t="s">
        <v>599</v>
      </c>
      <c r="D345" s="190" t="s">
        <v>920</v>
      </c>
      <c r="E345" s="190"/>
      <c r="F345" s="191">
        <v>3.8</v>
      </c>
    </row>
    <row r="346" spans="1:6" ht="22.5">
      <c r="A346" s="188">
        <f t="shared" si="4"/>
        <v>328</v>
      </c>
      <c r="B346" s="189" t="s">
        <v>438</v>
      </c>
      <c r="C346" s="190" t="s">
        <v>599</v>
      </c>
      <c r="D346" s="190" t="s">
        <v>921</v>
      </c>
      <c r="E346" s="190"/>
      <c r="F346" s="191">
        <v>3.8</v>
      </c>
    </row>
    <row r="347" spans="1:6" ht="11.25">
      <c r="A347" s="188">
        <f t="shared" si="4"/>
        <v>329</v>
      </c>
      <c r="B347" s="189" t="s">
        <v>87</v>
      </c>
      <c r="C347" s="190" t="s">
        <v>599</v>
      </c>
      <c r="D347" s="190" t="s">
        <v>921</v>
      </c>
      <c r="E347" s="190" t="s">
        <v>233</v>
      </c>
      <c r="F347" s="191">
        <v>3.8</v>
      </c>
    </row>
    <row r="348" spans="1:6" ht="11.25">
      <c r="A348" s="188">
        <f t="shared" si="4"/>
        <v>330</v>
      </c>
      <c r="B348" s="189" t="s">
        <v>238</v>
      </c>
      <c r="C348" s="190" t="s">
        <v>599</v>
      </c>
      <c r="D348" s="190" t="s">
        <v>921</v>
      </c>
      <c r="E348" s="190" t="s">
        <v>239</v>
      </c>
      <c r="F348" s="191">
        <v>3.8</v>
      </c>
    </row>
    <row r="349" spans="1:6" ht="11.25">
      <c r="A349" s="188">
        <f t="shared" si="4"/>
        <v>331</v>
      </c>
      <c r="B349" s="189" t="s">
        <v>33</v>
      </c>
      <c r="C349" s="190" t="s">
        <v>599</v>
      </c>
      <c r="D349" s="190" t="s">
        <v>34</v>
      </c>
      <c r="E349" s="190"/>
      <c r="F349" s="191">
        <v>216.1</v>
      </c>
    </row>
    <row r="350" spans="1:6" ht="22.5">
      <c r="A350" s="188">
        <f aca="true" t="shared" si="5" ref="A350:A413">A349+1</f>
        <v>332</v>
      </c>
      <c r="B350" s="189" t="s">
        <v>35</v>
      </c>
      <c r="C350" s="190" t="s">
        <v>599</v>
      </c>
      <c r="D350" s="190" t="s">
        <v>36</v>
      </c>
      <c r="E350" s="190"/>
      <c r="F350" s="191">
        <v>216.1</v>
      </c>
    </row>
    <row r="351" spans="1:6" ht="11.25">
      <c r="A351" s="188">
        <f t="shared" si="5"/>
        <v>333</v>
      </c>
      <c r="B351" s="189" t="s">
        <v>87</v>
      </c>
      <c r="C351" s="190" t="s">
        <v>599</v>
      </c>
      <c r="D351" s="190" t="s">
        <v>36</v>
      </c>
      <c r="E351" s="190" t="s">
        <v>233</v>
      </c>
      <c r="F351" s="191">
        <v>216.1</v>
      </c>
    </row>
    <row r="352" spans="1:6" ht="11.25">
      <c r="A352" s="188">
        <f t="shared" si="5"/>
        <v>334</v>
      </c>
      <c r="B352" s="189" t="s">
        <v>238</v>
      </c>
      <c r="C352" s="190" t="s">
        <v>599</v>
      </c>
      <c r="D352" s="190" t="s">
        <v>36</v>
      </c>
      <c r="E352" s="190" t="s">
        <v>239</v>
      </c>
      <c r="F352" s="191">
        <v>216.1</v>
      </c>
    </row>
    <row r="353" spans="1:6" ht="90">
      <c r="A353" s="188">
        <f t="shared" si="5"/>
        <v>335</v>
      </c>
      <c r="B353" s="192" t="s">
        <v>889</v>
      </c>
      <c r="C353" s="190" t="s">
        <v>890</v>
      </c>
      <c r="D353" s="190"/>
      <c r="E353" s="190"/>
      <c r="F353" s="191">
        <v>411.8</v>
      </c>
    </row>
    <row r="354" spans="1:6" ht="22.5">
      <c r="A354" s="188">
        <f t="shared" si="5"/>
        <v>336</v>
      </c>
      <c r="B354" s="189" t="s">
        <v>919</v>
      </c>
      <c r="C354" s="190" t="s">
        <v>890</v>
      </c>
      <c r="D354" s="190" t="s">
        <v>920</v>
      </c>
      <c r="E354" s="190"/>
      <c r="F354" s="191">
        <v>7.2</v>
      </c>
    </row>
    <row r="355" spans="1:6" ht="22.5">
      <c r="A355" s="188">
        <f t="shared" si="5"/>
        <v>337</v>
      </c>
      <c r="B355" s="189" t="s">
        <v>438</v>
      </c>
      <c r="C355" s="190" t="s">
        <v>890</v>
      </c>
      <c r="D355" s="190" t="s">
        <v>921</v>
      </c>
      <c r="E355" s="190"/>
      <c r="F355" s="191">
        <v>7.2</v>
      </c>
    </row>
    <row r="356" spans="1:6" ht="11.25">
      <c r="A356" s="188">
        <f t="shared" si="5"/>
        <v>338</v>
      </c>
      <c r="B356" s="189" t="s">
        <v>87</v>
      </c>
      <c r="C356" s="190" t="s">
        <v>890</v>
      </c>
      <c r="D356" s="190" t="s">
        <v>921</v>
      </c>
      <c r="E356" s="190" t="s">
        <v>233</v>
      </c>
      <c r="F356" s="191">
        <v>7.2</v>
      </c>
    </row>
    <row r="357" spans="1:6" ht="11.25">
      <c r="A357" s="188">
        <f t="shared" si="5"/>
        <v>339</v>
      </c>
      <c r="B357" s="189" t="s">
        <v>238</v>
      </c>
      <c r="C357" s="190" t="s">
        <v>890</v>
      </c>
      <c r="D357" s="190" t="s">
        <v>921</v>
      </c>
      <c r="E357" s="190" t="s">
        <v>239</v>
      </c>
      <c r="F357" s="191">
        <v>7.2</v>
      </c>
    </row>
    <row r="358" spans="1:6" ht="11.25">
      <c r="A358" s="188">
        <f t="shared" si="5"/>
        <v>340</v>
      </c>
      <c r="B358" s="189" t="s">
        <v>33</v>
      </c>
      <c r="C358" s="190" t="s">
        <v>890</v>
      </c>
      <c r="D358" s="190" t="s">
        <v>34</v>
      </c>
      <c r="E358" s="190"/>
      <c r="F358" s="191">
        <v>404.6</v>
      </c>
    </row>
    <row r="359" spans="1:6" ht="22.5">
      <c r="A359" s="188">
        <f t="shared" si="5"/>
        <v>341</v>
      </c>
      <c r="B359" s="189" t="s">
        <v>35</v>
      </c>
      <c r="C359" s="190" t="s">
        <v>890</v>
      </c>
      <c r="D359" s="190" t="s">
        <v>36</v>
      </c>
      <c r="E359" s="190"/>
      <c r="F359" s="191">
        <v>404.6</v>
      </c>
    </row>
    <row r="360" spans="1:6" ht="11.25">
      <c r="A360" s="188">
        <f t="shared" si="5"/>
        <v>342</v>
      </c>
      <c r="B360" s="189" t="s">
        <v>87</v>
      </c>
      <c r="C360" s="190" t="s">
        <v>890</v>
      </c>
      <c r="D360" s="190" t="s">
        <v>36</v>
      </c>
      <c r="E360" s="190" t="s">
        <v>233</v>
      </c>
      <c r="F360" s="191">
        <v>404.6</v>
      </c>
    </row>
    <row r="361" spans="1:6" ht="11.25">
      <c r="A361" s="188">
        <f t="shared" si="5"/>
        <v>343</v>
      </c>
      <c r="B361" s="189" t="s">
        <v>238</v>
      </c>
      <c r="C361" s="190" t="s">
        <v>890</v>
      </c>
      <c r="D361" s="190" t="s">
        <v>36</v>
      </c>
      <c r="E361" s="190" t="s">
        <v>239</v>
      </c>
      <c r="F361" s="191">
        <v>404.6</v>
      </c>
    </row>
    <row r="362" spans="1:6" ht="213.75">
      <c r="A362" s="188">
        <f t="shared" si="5"/>
        <v>344</v>
      </c>
      <c r="B362" s="192" t="s">
        <v>891</v>
      </c>
      <c r="C362" s="190" t="s">
        <v>892</v>
      </c>
      <c r="D362" s="190"/>
      <c r="E362" s="190"/>
      <c r="F362" s="191">
        <v>203.9</v>
      </c>
    </row>
    <row r="363" spans="1:6" ht="22.5">
      <c r="A363" s="188">
        <f t="shared" si="5"/>
        <v>345</v>
      </c>
      <c r="B363" s="189" t="s">
        <v>919</v>
      </c>
      <c r="C363" s="190" t="s">
        <v>892</v>
      </c>
      <c r="D363" s="190" t="s">
        <v>920</v>
      </c>
      <c r="E363" s="190"/>
      <c r="F363" s="191">
        <v>3.5</v>
      </c>
    </row>
    <row r="364" spans="1:6" ht="22.5">
      <c r="A364" s="188">
        <f t="shared" si="5"/>
        <v>346</v>
      </c>
      <c r="B364" s="189" t="s">
        <v>438</v>
      </c>
      <c r="C364" s="190" t="s">
        <v>892</v>
      </c>
      <c r="D364" s="190" t="s">
        <v>921</v>
      </c>
      <c r="E364" s="190"/>
      <c r="F364" s="191">
        <v>3.5</v>
      </c>
    </row>
    <row r="365" spans="1:6" ht="11.25">
      <c r="A365" s="188">
        <f t="shared" si="5"/>
        <v>347</v>
      </c>
      <c r="B365" s="189" t="s">
        <v>87</v>
      </c>
      <c r="C365" s="190" t="s">
        <v>892</v>
      </c>
      <c r="D365" s="190" t="s">
        <v>921</v>
      </c>
      <c r="E365" s="190" t="s">
        <v>233</v>
      </c>
      <c r="F365" s="191">
        <v>3.5</v>
      </c>
    </row>
    <row r="366" spans="1:6" ht="11.25">
      <c r="A366" s="188">
        <f t="shared" si="5"/>
        <v>348</v>
      </c>
      <c r="B366" s="189" t="s">
        <v>238</v>
      </c>
      <c r="C366" s="190" t="s">
        <v>892</v>
      </c>
      <c r="D366" s="190" t="s">
        <v>921</v>
      </c>
      <c r="E366" s="190" t="s">
        <v>239</v>
      </c>
      <c r="F366" s="191">
        <v>3.5</v>
      </c>
    </row>
    <row r="367" spans="1:6" ht="11.25">
      <c r="A367" s="188">
        <f t="shared" si="5"/>
        <v>349</v>
      </c>
      <c r="B367" s="193" t="s">
        <v>238</v>
      </c>
      <c r="C367" s="194" t="s">
        <v>892</v>
      </c>
      <c r="D367" s="194" t="s">
        <v>456</v>
      </c>
      <c r="E367" s="194" t="s">
        <v>239</v>
      </c>
      <c r="F367" s="195">
        <v>3.5</v>
      </c>
    </row>
    <row r="368" spans="1:6" ht="11.25">
      <c r="A368" s="188">
        <f t="shared" si="5"/>
        <v>350</v>
      </c>
      <c r="B368" s="189" t="s">
        <v>33</v>
      </c>
      <c r="C368" s="190" t="s">
        <v>892</v>
      </c>
      <c r="D368" s="190" t="s">
        <v>34</v>
      </c>
      <c r="E368" s="190"/>
      <c r="F368" s="191">
        <v>200.4</v>
      </c>
    </row>
    <row r="369" spans="1:6" ht="22.5">
      <c r="A369" s="188">
        <f t="shared" si="5"/>
        <v>351</v>
      </c>
      <c r="B369" s="189" t="s">
        <v>35</v>
      </c>
      <c r="C369" s="190" t="s">
        <v>892</v>
      </c>
      <c r="D369" s="190" t="s">
        <v>36</v>
      </c>
      <c r="E369" s="190"/>
      <c r="F369" s="191">
        <v>200.4</v>
      </c>
    </row>
    <row r="370" spans="1:6" ht="11.25">
      <c r="A370" s="188">
        <f t="shared" si="5"/>
        <v>352</v>
      </c>
      <c r="B370" s="189" t="s">
        <v>87</v>
      </c>
      <c r="C370" s="190" t="s">
        <v>892</v>
      </c>
      <c r="D370" s="190" t="s">
        <v>36</v>
      </c>
      <c r="E370" s="190" t="s">
        <v>233</v>
      </c>
      <c r="F370" s="191">
        <v>200.4</v>
      </c>
    </row>
    <row r="371" spans="1:6" ht="11.25">
      <c r="A371" s="188">
        <f t="shared" si="5"/>
        <v>353</v>
      </c>
      <c r="B371" s="189" t="s">
        <v>238</v>
      </c>
      <c r="C371" s="190" t="s">
        <v>892</v>
      </c>
      <c r="D371" s="190" t="s">
        <v>36</v>
      </c>
      <c r="E371" s="190" t="s">
        <v>239</v>
      </c>
      <c r="F371" s="191">
        <v>200.4</v>
      </c>
    </row>
    <row r="372" spans="1:6" ht="11.25">
      <c r="A372" s="188">
        <f t="shared" si="5"/>
        <v>354</v>
      </c>
      <c r="B372" s="193" t="s">
        <v>238</v>
      </c>
      <c r="C372" s="194" t="s">
        <v>892</v>
      </c>
      <c r="D372" s="194" t="s">
        <v>457</v>
      </c>
      <c r="E372" s="194" t="s">
        <v>239</v>
      </c>
      <c r="F372" s="195">
        <v>200.4</v>
      </c>
    </row>
    <row r="373" spans="1:6" ht="67.5">
      <c r="A373" s="188">
        <f t="shared" si="5"/>
        <v>355</v>
      </c>
      <c r="B373" s="192" t="s">
        <v>893</v>
      </c>
      <c r="C373" s="190" t="s">
        <v>894</v>
      </c>
      <c r="D373" s="190"/>
      <c r="E373" s="190"/>
      <c r="F373" s="191">
        <v>107.2</v>
      </c>
    </row>
    <row r="374" spans="1:6" ht="11.25">
      <c r="A374" s="188">
        <f t="shared" si="5"/>
        <v>356</v>
      </c>
      <c r="B374" s="189" t="s">
        <v>33</v>
      </c>
      <c r="C374" s="190" t="s">
        <v>894</v>
      </c>
      <c r="D374" s="190" t="s">
        <v>34</v>
      </c>
      <c r="E374" s="190"/>
      <c r="F374" s="191">
        <v>107.2</v>
      </c>
    </row>
    <row r="375" spans="1:6" ht="22.5">
      <c r="A375" s="188">
        <f t="shared" si="5"/>
        <v>357</v>
      </c>
      <c r="B375" s="189" t="s">
        <v>35</v>
      </c>
      <c r="C375" s="190" t="s">
        <v>894</v>
      </c>
      <c r="D375" s="190" t="s">
        <v>36</v>
      </c>
      <c r="E375" s="190"/>
      <c r="F375" s="191">
        <v>107.2</v>
      </c>
    </row>
    <row r="376" spans="1:6" ht="11.25">
      <c r="A376" s="188">
        <f t="shared" si="5"/>
        <v>358</v>
      </c>
      <c r="B376" s="189" t="s">
        <v>87</v>
      </c>
      <c r="C376" s="190" t="s">
        <v>894</v>
      </c>
      <c r="D376" s="190" t="s">
        <v>36</v>
      </c>
      <c r="E376" s="190" t="s">
        <v>233</v>
      </c>
      <c r="F376" s="191">
        <v>107.2</v>
      </c>
    </row>
    <row r="377" spans="1:6" ht="11.25">
      <c r="A377" s="188">
        <f t="shared" si="5"/>
        <v>359</v>
      </c>
      <c r="B377" s="189" t="s">
        <v>238</v>
      </c>
      <c r="C377" s="190" t="s">
        <v>894</v>
      </c>
      <c r="D377" s="190" t="s">
        <v>36</v>
      </c>
      <c r="E377" s="190" t="s">
        <v>239</v>
      </c>
      <c r="F377" s="191">
        <v>107.2</v>
      </c>
    </row>
    <row r="378" spans="1:6" ht="56.25">
      <c r="A378" s="188">
        <f t="shared" si="5"/>
        <v>360</v>
      </c>
      <c r="B378" s="189" t="s">
        <v>684</v>
      </c>
      <c r="C378" s="190" t="s">
        <v>685</v>
      </c>
      <c r="D378" s="190"/>
      <c r="E378" s="190"/>
      <c r="F378" s="191">
        <v>763.9</v>
      </c>
    </row>
    <row r="379" spans="1:6" ht="11.25">
      <c r="A379" s="188">
        <f t="shared" si="5"/>
        <v>361</v>
      </c>
      <c r="B379" s="189" t="s">
        <v>33</v>
      </c>
      <c r="C379" s="190" t="s">
        <v>685</v>
      </c>
      <c r="D379" s="190" t="s">
        <v>34</v>
      </c>
      <c r="E379" s="190"/>
      <c r="F379" s="191">
        <v>763.9</v>
      </c>
    </row>
    <row r="380" spans="1:6" ht="11.25">
      <c r="A380" s="188">
        <f t="shared" si="5"/>
        <v>362</v>
      </c>
      <c r="B380" s="189" t="s">
        <v>686</v>
      </c>
      <c r="C380" s="190" t="s">
        <v>685</v>
      </c>
      <c r="D380" s="190" t="s">
        <v>687</v>
      </c>
      <c r="E380" s="190"/>
      <c r="F380" s="191">
        <v>763.9</v>
      </c>
    </row>
    <row r="381" spans="1:6" ht="11.25">
      <c r="A381" s="188">
        <f t="shared" si="5"/>
        <v>363</v>
      </c>
      <c r="B381" s="189" t="s">
        <v>87</v>
      </c>
      <c r="C381" s="190" t="s">
        <v>685</v>
      </c>
      <c r="D381" s="190" t="s">
        <v>687</v>
      </c>
      <c r="E381" s="190" t="s">
        <v>233</v>
      </c>
      <c r="F381" s="191">
        <v>763.9</v>
      </c>
    </row>
    <row r="382" spans="1:6" ht="11.25">
      <c r="A382" s="188">
        <f t="shared" si="5"/>
        <v>364</v>
      </c>
      <c r="B382" s="189" t="s">
        <v>234</v>
      </c>
      <c r="C382" s="190" t="s">
        <v>685</v>
      </c>
      <c r="D382" s="190" t="s">
        <v>687</v>
      </c>
      <c r="E382" s="190" t="s">
        <v>235</v>
      </c>
      <c r="F382" s="191">
        <v>763.9</v>
      </c>
    </row>
    <row r="383" spans="1:6" ht="11.25">
      <c r="A383" s="188">
        <f t="shared" si="5"/>
        <v>365</v>
      </c>
      <c r="B383" s="189" t="s">
        <v>704</v>
      </c>
      <c r="C383" s="190" t="s">
        <v>705</v>
      </c>
      <c r="D383" s="190"/>
      <c r="E383" s="190"/>
      <c r="F383" s="191">
        <f>F384+F393+F402+F411+F420+F425+F429</f>
        <v>30519.7</v>
      </c>
    </row>
    <row r="384" spans="1:6" ht="67.5">
      <c r="A384" s="188">
        <f t="shared" si="5"/>
        <v>366</v>
      </c>
      <c r="B384" s="192" t="s">
        <v>706</v>
      </c>
      <c r="C384" s="190" t="s">
        <v>707</v>
      </c>
      <c r="D384" s="190"/>
      <c r="E384" s="190"/>
      <c r="F384" s="191">
        <v>13739</v>
      </c>
    </row>
    <row r="385" spans="1:6" ht="22.5">
      <c r="A385" s="188">
        <f t="shared" si="5"/>
        <v>367</v>
      </c>
      <c r="B385" s="189" t="s">
        <v>919</v>
      </c>
      <c r="C385" s="190" t="s">
        <v>707</v>
      </c>
      <c r="D385" s="190" t="s">
        <v>920</v>
      </c>
      <c r="E385" s="190"/>
      <c r="F385" s="191">
        <v>210</v>
      </c>
    </row>
    <row r="386" spans="1:6" ht="22.5">
      <c r="A386" s="188">
        <f t="shared" si="5"/>
        <v>368</v>
      </c>
      <c r="B386" s="189" t="s">
        <v>438</v>
      </c>
      <c r="C386" s="190" t="s">
        <v>707</v>
      </c>
      <c r="D386" s="190" t="s">
        <v>921</v>
      </c>
      <c r="E386" s="190"/>
      <c r="F386" s="191">
        <v>210</v>
      </c>
    </row>
    <row r="387" spans="1:6" ht="11.25">
      <c r="A387" s="188">
        <f t="shared" si="5"/>
        <v>369</v>
      </c>
      <c r="B387" s="189" t="s">
        <v>87</v>
      </c>
      <c r="C387" s="190" t="s">
        <v>707</v>
      </c>
      <c r="D387" s="190" t="s">
        <v>921</v>
      </c>
      <c r="E387" s="190" t="s">
        <v>233</v>
      </c>
      <c r="F387" s="191">
        <v>210</v>
      </c>
    </row>
    <row r="388" spans="1:6" ht="11.25">
      <c r="A388" s="188">
        <f t="shared" si="5"/>
        <v>370</v>
      </c>
      <c r="B388" s="189" t="s">
        <v>238</v>
      </c>
      <c r="C388" s="190" t="s">
        <v>707</v>
      </c>
      <c r="D388" s="190" t="s">
        <v>921</v>
      </c>
      <c r="E388" s="190" t="s">
        <v>239</v>
      </c>
      <c r="F388" s="191">
        <v>210</v>
      </c>
    </row>
    <row r="389" spans="1:6" ht="11.25">
      <c r="A389" s="188">
        <f t="shared" si="5"/>
        <v>371</v>
      </c>
      <c r="B389" s="189" t="s">
        <v>33</v>
      </c>
      <c r="C389" s="190" t="s">
        <v>707</v>
      </c>
      <c r="D389" s="190" t="s">
        <v>34</v>
      </c>
      <c r="E389" s="190"/>
      <c r="F389" s="191">
        <v>13529</v>
      </c>
    </row>
    <row r="390" spans="1:6" ht="22.5">
      <c r="A390" s="188">
        <f t="shared" si="5"/>
        <v>372</v>
      </c>
      <c r="B390" s="189" t="s">
        <v>35</v>
      </c>
      <c r="C390" s="190" t="s">
        <v>707</v>
      </c>
      <c r="D390" s="190" t="s">
        <v>36</v>
      </c>
      <c r="E390" s="190"/>
      <c r="F390" s="191">
        <v>13529</v>
      </c>
    </row>
    <row r="391" spans="1:6" ht="11.25">
      <c r="A391" s="188">
        <f t="shared" si="5"/>
        <v>373</v>
      </c>
      <c r="B391" s="189" t="s">
        <v>87</v>
      </c>
      <c r="C391" s="190" t="s">
        <v>707</v>
      </c>
      <c r="D391" s="190" t="s">
        <v>36</v>
      </c>
      <c r="E391" s="190" t="s">
        <v>233</v>
      </c>
      <c r="F391" s="191">
        <v>13529</v>
      </c>
    </row>
    <row r="392" spans="1:6" ht="11.25">
      <c r="A392" s="188">
        <f t="shared" si="5"/>
        <v>374</v>
      </c>
      <c r="B392" s="189" t="s">
        <v>238</v>
      </c>
      <c r="C392" s="190" t="s">
        <v>707</v>
      </c>
      <c r="D392" s="190" t="s">
        <v>36</v>
      </c>
      <c r="E392" s="190" t="s">
        <v>239</v>
      </c>
      <c r="F392" s="191">
        <v>13529</v>
      </c>
    </row>
    <row r="393" spans="1:6" ht="78.75">
      <c r="A393" s="188">
        <f t="shared" si="5"/>
        <v>375</v>
      </c>
      <c r="B393" s="192" t="s">
        <v>708</v>
      </c>
      <c r="C393" s="190" t="s">
        <v>709</v>
      </c>
      <c r="D393" s="190"/>
      <c r="E393" s="190"/>
      <c r="F393" s="191">
        <v>1073.7</v>
      </c>
    </row>
    <row r="394" spans="1:6" ht="22.5">
      <c r="A394" s="188">
        <f t="shared" si="5"/>
        <v>376</v>
      </c>
      <c r="B394" s="189" t="s">
        <v>919</v>
      </c>
      <c r="C394" s="190" t="s">
        <v>709</v>
      </c>
      <c r="D394" s="190" t="s">
        <v>920</v>
      </c>
      <c r="E394" s="190"/>
      <c r="F394" s="191">
        <v>15.7</v>
      </c>
    </row>
    <row r="395" spans="1:6" ht="22.5">
      <c r="A395" s="188">
        <f t="shared" si="5"/>
        <v>377</v>
      </c>
      <c r="B395" s="189" t="s">
        <v>438</v>
      </c>
      <c r="C395" s="190" t="s">
        <v>709</v>
      </c>
      <c r="D395" s="190" t="s">
        <v>921</v>
      </c>
      <c r="E395" s="190"/>
      <c r="F395" s="191">
        <v>15.7</v>
      </c>
    </row>
    <row r="396" spans="1:6" ht="11.25">
      <c r="A396" s="188">
        <f t="shared" si="5"/>
        <v>378</v>
      </c>
      <c r="B396" s="189" t="s">
        <v>87</v>
      </c>
      <c r="C396" s="190" t="s">
        <v>709</v>
      </c>
      <c r="D396" s="190" t="s">
        <v>921</v>
      </c>
      <c r="E396" s="190" t="s">
        <v>233</v>
      </c>
      <c r="F396" s="191">
        <v>15.7</v>
      </c>
    </row>
    <row r="397" spans="1:6" ht="11.25">
      <c r="A397" s="188">
        <f t="shared" si="5"/>
        <v>379</v>
      </c>
      <c r="B397" s="189" t="s">
        <v>238</v>
      </c>
      <c r="C397" s="190" t="s">
        <v>709</v>
      </c>
      <c r="D397" s="190" t="s">
        <v>921</v>
      </c>
      <c r="E397" s="190" t="s">
        <v>239</v>
      </c>
      <c r="F397" s="191">
        <v>15.7</v>
      </c>
    </row>
    <row r="398" spans="1:6" ht="11.25">
      <c r="A398" s="188">
        <f t="shared" si="5"/>
        <v>380</v>
      </c>
      <c r="B398" s="189" t="s">
        <v>33</v>
      </c>
      <c r="C398" s="190" t="s">
        <v>709</v>
      </c>
      <c r="D398" s="190" t="s">
        <v>34</v>
      </c>
      <c r="E398" s="190"/>
      <c r="F398" s="191">
        <v>1058</v>
      </c>
    </row>
    <row r="399" spans="1:6" ht="22.5">
      <c r="A399" s="188">
        <f t="shared" si="5"/>
        <v>381</v>
      </c>
      <c r="B399" s="189" t="s">
        <v>35</v>
      </c>
      <c r="C399" s="190" t="s">
        <v>709</v>
      </c>
      <c r="D399" s="190" t="s">
        <v>36</v>
      </c>
      <c r="E399" s="190"/>
      <c r="F399" s="191">
        <v>1058</v>
      </c>
    </row>
    <row r="400" spans="1:6" ht="11.25">
      <c r="A400" s="188">
        <f t="shared" si="5"/>
        <v>382</v>
      </c>
      <c r="B400" s="189" t="s">
        <v>87</v>
      </c>
      <c r="C400" s="190" t="s">
        <v>709</v>
      </c>
      <c r="D400" s="190" t="s">
        <v>36</v>
      </c>
      <c r="E400" s="190" t="s">
        <v>233</v>
      </c>
      <c r="F400" s="191">
        <v>1058</v>
      </c>
    </row>
    <row r="401" spans="1:6" ht="11.25">
      <c r="A401" s="188">
        <f t="shared" si="5"/>
        <v>383</v>
      </c>
      <c r="B401" s="189" t="s">
        <v>238</v>
      </c>
      <c r="C401" s="190" t="s">
        <v>709</v>
      </c>
      <c r="D401" s="190" t="s">
        <v>36</v>
      </c>
      <c r="E401" s="190" t="s">
        <v>239</v>
      </c>
      <c r="F401" s="191">
        <v>1058</v>
      </c>
    </row>
    <row r="402" spans="1:6" ht="90">
      <c r="A402" s="188">
        <f t="shared" si="5"/>
        <v>384</v>
      </c>
      <c r="B402" s="192" t="s">
        <v>895</v>
      </c>
      <c r="C402" s="190" t="s">
        <v>896</v>
      </c>
      <c r="D402" s="190"/>
      <c r="E402" s="190"/>
      <c r="F402" s="191">
        <v>566.8</v>
      </c>
    </row>
    <row r="403" spans="1:6" ht="22.5">
      <c r="A403" s="188">
        <f t="shared" si="5"/>
        <v>385</v>
      </c>
      <c r="B403" s="189" t="s">
        <v>919</v>
      </c>
      <c r="C403" s="190" t="s">
        <v>896</v>
      </c>
      <c r="D403" s="190" t="s">
        <v>920</v>
      </c>
      <c r="E403" s="190"/>
      <c r="F403" s="191">
        <v>9.7</v>
      </c>
    </row>
    <row r="404" spans="1:6" ht="22.5">
      <c r="A404" s="188">
        <f t="shared" si="5"/>
        <v>386</v>
      </c>
      <c r="B404" s="189" t="s">
        <v>438</v>
      </c>
      <c r="C404" s="190" t="s">
        <v>896</v>
      </c>
      <c r="D404" s="190" t="s">
        <v>921</v>
      </c>
      <c r="E404" s="190"/>
      <c r="F404" s="191">
        <v>9.7</v>
      </c>
    </row>
    <row r="405" spans="1:6" ht="11.25">
      <c r="A405" s="188">
        <f t="shared" si="5"/>
        <v>387</v>
      </c>
      <c r="B405" s="189" t="s">
        <v>87</v>
      </c>
      <c r="C405" s="190" t="s">
        <v>896</v>
      </c>
      <c r="D405" s="190" t="s">
        <v>921</v>
      </c>
      <c r="E405" s="190" t="s">
        <v>233</v>
      </c>
      <c r="F405" s="191">
        <v>9.7</v>
      </c>
    </row>
    <row r="406" spans="1:6" ht="11.25">
      <c r="A406" s="188">
        <f t="shared" si="5"/>
        <v>388</v>
      </c>
      <c r="B406" s="189" t="s">
        <v>238</v>
      </c>
      <c r="C406" s="190" t="s">
        <v>896</v>
      </c>
      <c r="D406" s="190" t="s">
        <v>921</v>
      </c>
      <c r="E406" s="190" t="s">
        <v>239</v>
      </c>
      <c r="F406" s="191">
        <v>9.7</v>
      </c>
    </row>
    <row r="407" spans="1:6" ht="11.25">
      <c r="A407" s="188">
        <f t="shared" si="5"/>
        <v>389</v>
      </c>
      <c r="B407" s="189" t="s">
        <v>33</v>
      </c>
      <c r="C407" s="190" t="s">
        <v>896</v>
      </c>
      <c r="D407" s="190" t="s">
        <v>34</v>
      </c>
      <c r="E407" s="190"/>
      <c r="F407" s="191">
        <v>557.1</v>
      </c>
    </row>
    <row r="408" spans="1:6" ht="22.5">
      <c r="A408" s="188">
        <f t="shared" si="5"/>
        <v>390</v>
      </c>
      <c r="B408" s="189" t="s">
        <v>35</v>
      </c>
      <c r="C408" s="190" t="s">
        <v>896</v>
      </c>
      <c r="D408" s="190" t="s">
        <v>36</v>
      </c>
      <c r="E408" s="190"/>
      <c r="F408" s="191">
        <v>557.1</v>
      </c>
    </row>
    <row r="409" spans="1:6" ht="11.25">
      <c r="A409" s="188">
        <f t="shared" si="5"/>
        <v>391</v>
      </c>
      <c r="B409" s="189" t="s">
        <v>87</v>
      </c>
      <c r="C409" s="190" t="s">
        <v>896</v>
      </c>
      <c r="D409" s="190" t="s">
        <v>36</v>
      </c>
      <c r="E409" s="190" t="s">
        <v>233</v>
      </c>
      <c r="F409" s="191">
        <v>557.1</v>
      </c>
    </row>
    <row r="410" spans="1:6" ht="11.25">
      <c r="A410" s="188">
        <f t="shared" si="5"/>
        <v>392</v>
      </c>
      <c r="B410" s="189" t="s">
        <v>238</v>
      </c>
      <c r="C410" s="190" t="s">
        <v>896</v>
      </c>
      <c r="D410" s="190" t="s">
        <v>36</v>
      </c>
      <c r="E410" s="190" t="s">
        <v>239</v>
      </c>
      <c r="F410" s="191">
        <v>557.1</v>
      </c>
    </row>
    <row r="411" spans="1:6" ht="78.75">
      <c r="A411" s="188">
        <f t="shared" si="5"/>
        <v>393</v>
      </c>
      <c r="B411" s="192" t="s">
        <v>897</v>
      </c>
      <c r="C411" s="190" t="s">
        <v>898</v>
      </c>
      <c r="D411" s="190"/>
      <c r="E411" s="190"/>
      <c r="F411" s="191">
        <v>130.1</v>
      </c>
    </row>
    <row r="412" spans="1:6" ht="45">
      <c r="A412" s="188">
        <f t="shared" si="5"/>
        <v>394</v>
      </c>
      <c r="B412" s="189" t="s">
        <v>738</v>
      </c>
      <c r="C412" s="190" t="s">
        <v>898</v>
      </c>
      <c r="D412" s="190" t="s">
        <v>739</v>
      </c>
      <c r="E412" s="190"/>
      <c r="F412" s="191">
        <v>20.3</v>
      </c>
    </row>
    <row r="413" spans="1:6" ht="22.5">
      <c r="A413" s="188">
        <f t="shared" si="5"/>
        <v>395</v>
      </c>
      <c r="B413" s="189" t="s">
        <v>916</v>
      </c>
      <c r="C413" s="190" t="s">
        <v>898</v>
      </c>
      <c r="D413" s="190" t="s">
        <v>303</v>
      </c>
      <c r="E413" s="190"/>
      <c r="F413" s="191">
        <v>20.3</v>
      </c>
    </row>
    <row r="414" spans="1:6" ht="11.25">
      <c r="A414" s="188">
        <f aca="true" t="shared" si="6" ref="A414:A477">A413+1</f>
        <v>396</v>
      </c>
      <c r="B414" s="189" t="s">
        <v>87</v>
      </c>
      <c r="C414" s="190" t="s">
        <v>898</v>
      </c>
      <c r="D414" s="190" t="s">
        <v>303</v>
      </c>
      <c r="E414" s="190" t="s">
        <v>233</v>
      </c>
      <c r="F414" s="191">
        <v>20.3</v>
      </c>
    </row>
    <row r="415" spans="1:6" ht="11.25">
      <c r="A415" s="188">
        <f t="shared" si="6"/>
        <v>397</v>
      </c>
      <c r="B415" s="189" t="s">
        <v>238</v>
      </c>
      <c r="C415" s="190" t="s">
        <v>898</v>
      </c>
      <c r="D415" s="190" t="s">
        <v>303</v>
      </c>
      <c r="E415" s="190" t="s">
        <v>239</v>
      </c>
      <c r="F415" s="191">
        <v>20.3</v>
      </c>
    </row>
    <row r="416" spans="1:6" ht="22.5">
      <c r="A416" s="188">
        <f t="shared" si="6"/>
        <v>398</v>
      </c>
      <c r="B416" s="189" t="s">
        <v>919</v>
      </c>
      <c r="C416" s="190" t="s">
        <v>898</v>
      </c>
      <c r="D416" s="190" t="s">
        <v>920</v>
      </c>
      <c r="E416" s="190"/>
      <c r="F416" s="191">
        <v>82.4</v>
      </c>
    </row>
    <row r="417" spans="1:6" ht="22.5">
      <c r="A417" s="188">
        <f t="shared" si="6"/>
        <v>399</v>
      </c>
      <c r="B417" s="189" t="s">
        <v>438</v>
      </c>
      <c r="C417" s="190" t="s">
        <v>898</v>
      </c>
      <c r="D417" s="190" t="s">
        <v>921</v>
      </c>
      <c r="E417" s="190"/>
      <c r="F417" s="191">
        <v>82.4</v>
      </c>
    </row>
    <row r="418" spans="1:6" ht="11.25">
      <c r="A418" s="188">
        <f t="shared" si="6"/>
        <v>400</v>
      </c>
      <c r="B418" s="189" t="s">
        <v>87</v>
      </c>
      <c r="C418" s="190" t="s">
        <v>898</v>
      </c>
      <c r="D418" s="190" t="s">
        <v>921</v>
      </c>
      <c r="E418" s="190" t="s">
        <v>233</v>
      </c>
      <c r="F418" s="191">
        <v>82.4</v>
      </c>
    </row>
    <row r="419" spans="1:6" ht="11.25">
      <c r="A419" s="188">
        <f t="shared" si="6"/>
        <v>401</v>
      </c>
      <c r="B419" s="189" t="s">
        <v>238</v>
      </c>
      <c r="C419" s="190" t="s">
        <v>898</v>
      </c>
      <c r="D419" s="190" t="s">
        <v>921</v>
      </c>
      <c r="E419" s="190" t="s">
        <v>239</v>
      </c>
      <c r="F419" s="191">
        <v>82.4</v>
      </c>
    </row>
    <row r="420" spans="1:6" ht="101.25">
      <c r="A420" s="188">
        <f t="shared" si="6"/>
        <v>402</v>
      </c>
      <c r="B420" s="192" t="s">
        <v>899</v>
      </c>
      <c r="C420" s="190" t="s">
        <v>900</v>
      </c>
      <c r="D420" s="190"/>
      <c r="E420" s="190"/>
      <c r="F420" s="191">
        <v>82.4</v>
      </c>
    </row>
    <row r="421" spans="1:6" ht="11.25">
      <c r="A421" s="188">
        <f t="shared" si="6"/>
        <v>403</v>
      </c>
      <c r="B421" s="189" t="s">
        <v>33</v>
      </c>
      <c r="C421" s="190" t="s">
        <v>900</v>
      </c>
      <c r="D421" s="190" t="s">
        <v>34</v>
      </c>
      <c r="E421" s="190"/>
      <c r="F421" s="191">
        <v>82.4</v>
      </c>
    </row>
    <row r="422" spans="1:6" ht="22.5">
      <c r="A422" s="188">
        <f t="shared" si="6"/>
        <v>404</v>
      </c>
      <c r="B422" s="189" t="s">
        <v>35</v>
      </c>
      <c r="C422" s="190" t="s">
        <v>900</v>
      </c>
      <c r="D422" s="190" t="s">
        <v>36</v>
      </c>
      <c r="E422" s="190"/>
      <c r="F422" s="191">
        <v>82.4</v>
      </c>
    </row>
    <row r="423" spans="1:6" ht="11.25">
      <c r="A423" s="188">
        <f t="shared" si="6"/>
        <v>405</v>
      </c>
      <c r="B423" s="189" t="s">
        <v>87</v>
      </c>
      <c r="C423" s="190" t="s">
        <v>900</v>
      </c>
      <c r="D423" s="190" t="s">
        <v>36</v>
      </c>
      <c r="E423" s="190" t="s">
        <v>233</v>
      </c>
      <c r="F423" s="191">
        <v>82.4</v>
      </c>
    </row>
    <row r="424" spans="1:6" ht="11.25">
      <c r="A424" s="188">
        <f t="shared" si="6"/>
        <v>406</v>
      </c>
      <c r="B424" s="189" t="s">
        <v>238</v>
      </c>
      <c r="C424" s="190" t="s">
        <v>900</v>
      </c>
      <c r="D424" s="190" t="s">
        <v>36</v>
      </c>
      <c r="E424" s="190" t="s">
        <v>239</v>
      </c>
      <c r="F424" s="191">
        <v>82.4</v>
      </c>
    </row>
    <row r="425" spans="1:6" ht="112.5">
      <c r="A425" s="188">
        <f t="shared" si="6"/>
        <v>407</v>
      </c>
      <c r="B425" s="192" t="s">
        <v>901</v>
      </c>
      <c r="C425" s="190" t="s">
        <v>902</v>
      </c>
      <c r="D425" s="190"/>
      <c r="E425" s="190"/>
      <c r="F425" s="191">
        <f>F426</f>
        <v>2</v>
      </c>
    </row>
    <row r="426" spans="1:6" ht="11.25">
      <c r="A426" s="188">
        <f t="shared" si="6"/>
        <v>408</v>
      </c>
      <c r="B426" s="189" t="s">
        <v>33</v>
      </c>
      <c r="C426" s="190" t="s">
        <v>902</v>
      </c>
      <c r="D426" s="190" t="s">
        <v>34</v>
      </c>
      <c r="E426" s="190"/>
      <c r="F426" s="191">
        <f>F427</f>
        <v>2</v>
      </c>
    </row>
    <row r="427" spans="1:6" ht="22.5">
      <c r="A427" s="188">
        <f t="shared" si="6"/>
        <v>409</v>
      </c>
      <c r="B427" s="189" t="s">
        <v>35</v>
      </c>
      <c r="C427" s="190" t="s">
        <v>902</v>
      </c>
      <c r="D427" s="190" t="s">
        <v>36</v>
      </c>
      <c r="E427" s="190"/>
      <c r="F427" s="191">
        <f>F428</f>
        <v>2</v>
      </c>
    </row>
    <row r="428" spans="1:6" ht="11.25">
      <c r="A428" s="188">
        <f t="shared" si="6"/>
        <v>410</v>
      </c>
      <c r="B428" s="189" t="s">
        <v>87</v>
      </c>
      <c r="C428" s="190" t="s">
        <v>902</v>
      </c>
      <c r="D428" s="190" t="s">
        <v>36</v>
      </c>
      <c r="E428" s="190" t="s">
        <v>233</v>
      </c>
      <c r="F428" s="191">
        <f>15.4-13.4</f>
        <v>2</v>
      </c>
    </row>
    <row r="429" spans="1:6" ht="112.5">
      <c r="A429" s="188">
        <f t="shared" si="6"/>
        <v>411</v>
      </c>
      <c r="B429" s="192" t="s">
        <v>903</v>
      </c>
      <c r="C429" s="190" t="s">
        <v>904</v>
      </c>
      <c r="D429" s="190"/>
      <c r="E429" s="190"/>
      <c r="F429" s="191">
        <v>14925.7</v>
      </c>
    </row>
    <row r="430" spans="1:6" ht="22.5">
      <c r="A430" s="188">
        <f t="shared" si="6"/>
        <v>412</v>
      </c>
      <c r="B430" s="189" t="s">
        <v>919</v>
      </c>
      <c r="C430" s="190" t="s">
        <v>904</v>
      </c>
      <c r="D430" s="190" t="s">
        <v>920</v>
      </c>
      <c r="E430" s="190"/>
      <c r="F430" s="191">
        <v>186.4</v>
      </c>
    </row>
    <row r="431" spans="1:6" ht="22.5">
      <c r="A431" s="188">
        <f t="shared" si="6"/>
        <v>413</v>
      </c>
      <c r="B431" s="189" t="s">
        <v>438</v>
      </c>
      <c r="C431" s="190" t="s">
        <v>904</v>
      </c>
      <c r="D431" s="190" t="s">
        <v>921</v>
      </c>
      <c r="E431" s="190"/>
      <c r="F431" s="191">
        <v>186.4</v>
      </c>
    </row>
    <row r="432" spans="1:6" ht="11.25">
      <c r="A432" s="188">
        <f t="shared" si="6"/>
        <v>414</v>
      </c>
      <c r="B432" s="189" t="s">
        <v>87</v>
      </c>
      <c r="C432" s="190" t="s">
        <v>904</v>
      </c>
      <c r="D432" s="190" t="s">
        <v>921</v>
      </c>
      <c r="E432" s="190" t="s">
        <v>233</v>
      </c>
      <c r="F432" s="191">
        <v>186.4</v>
      </c>
    </row>
    <row r="433" spans="1:6" ht="11.25">
      <c r="A433" s="188">
        <f t="shared" si="6"/>
        <v>415</v>
      </c>
      <c r="B433" s="189" t="s">
        <v>238</v>
      </c>
      <c r="C433" s="190" t="s">
        <v>904</v>
      </c>
      <c r="D433" s="190" t="s">
        <v>921</v>
      </c>
      <c r="E433" s="190" t="s">
        <v>239</v>
      </c>
      <c r="F433" s="191">
        <v>186.4</v>
      </c>
    </row>
    <row r="434" spans="1:6" ht="11.25">
      <c r="A434" s="188">
        <f t="shared" si="6"/>
        <v>416</v>
      </c>
      <c r="B434" s="189" t="s">
        <v>33</v>
      </c>
      <c r="C434" s="190" t="s">
        <v>904</v>
      </c>
      <c r="D434" s="190" t="s">
        <v>34</v>
      </c>
      <c r="E434" s="190"/>
      <c r="F434" s="191">
        <v>14739.3</v>
      </c>
    </row>
    <row r="435" spans="1:6" ht="22.5">
      <c r="A435" s="188">
        <f t="shared" si="6"/>
        <v>417</v>
      </c>
      <c r="B435" s="189" t="s">
        <v>35</v>
      </c>
      <c r="C435" s="190" t="s">
        <v>904</v>
      </c>
      <c r="D435" s="190" t="s">
        <v>36</v>
      </c>
      <c r="E435" s="190"/>
      <c r="F435" s="191">
        <v>14739.3</v>
      </c>
    </row>
    <row r="436" spans="1:6" ht="11.25">
      <c r="A436" s="188">
        <f t="shared" si="6"/>
        <v>418</v>
      </c>
      <c r="B436" s="189" t="s">
        <v>87</v>
      </c>
      <c r="C436" s="190" t="s">
        <v>904</v>
      </c>
      <c r="D436" s="190" t="s">
        <v>36</v>
      </c>
      <c r="E436" s="190" t="s">
        <v>233</v>
      </c>
      <c r="F436" s="191">
        <v>14739.3</v>
      </c>
    </row>
    <row r="437" spans="1:6" ht="11.25">
      <c r="A437" s="188">
        <f t="shared" si="6"/>
        <v>419</v>
      </c>
      <c r="B437" s="189" t="s">
        <v>238</v>
      </c>
      <c r="C437" s="190" t="s">
        <v>904</v>
      </c>
      <c r="D437" s="190" t="s">
        <v>36</v>
      </c>
      <c r="E437" s="190" t="s">
        <v>239</v>
      </c>
      <c r="F437" s="191">
        <v>14739.3</v>
      </c>
    </row>
    <row r="438" spans="1:6" ht="11.25">
      <c r="A438" s="188">
        <f t="shared" si="6"/>
        <v>420</v>
      </c>
      <c r="B438" s="189" t="s">
        <v>710</v>
      </c>
      <c r="C438" s="190" t="s">
        <v>711</v>
      </c>
      <c r="D438" s="190"/>
      <c r="E438" s="190"/>
      <c r="F438" s="191">
        <f>F439+F448+F453+F462</f>
        <v>300.7</v>
      </c>
    </row>
    <row r="439" spans="1:6" ht="112.5">
      <c r="A439" s="188">
        <f t="shared" si="6"/>
        <v>421</v>
      </c>
      <c r="B439" s="192" t="s">
        <v>712</v>
      </c>
      <c r="C439" s="190" t="s">
        <v>713</v>
      </c>
      <c r="D439" s="190"/>
      <c r="E439" s="190"/>
      <c r="F439" s="191">
        <v>30.6</v>
      </c>
    </row>
    <row r="440" spans="1:6" ht="22.5">
      <c r="A440" s="188">
        <f t="shared" si="6"/>
        <v>422</v>
      </c>
      <c r="B440" s="189" t="s">
        <v>919</v>
      </c>
      <c r="C440" s="190" t="s">
        <v>713</v>
      </c>
      <c r="D440" s="190" t="s">
        <v>920</v>
      </c>
      <c r="E440" s="190"/>
      <c r="F440" s="191">
        <v>0.6</v>
      </c>
    </row>
    <row r="441" spans="1:6" ht="22.5">
      <c r="A441" s="188">
        <f t="shared" si="6"/>
        <v>423</v>
      </c>
      <c r="B441" s="189" t="s">
        <v>438</v>
      </c>
      <c r="C441" s="190" t="s">
        <v>713</v>
      </c>
      <c r="D441" s="190" t="s">
        <v>921</v>
      </c>
      <c r="E441" s="190"/>
      <c r="F441" s="191">
        <v>0.6</v>
      </c>
    </row>
    <row r="442" spans="1:6" ht="11.25">
      <c r="A442" s="188">
        <f t="shared" si="6"/>
        <v>424</v>
      </c>
      <c r="B442" s="189" t="s">
        <v>87</v>
      </c>
      <c r="C442" s="190" t="s">
        <v>713</v>
      </c>
      <c r="D442" s="190" t="s">
        <v>921</v>
      </c>
      <c r="E442" s="190" t="s">
        <v>233</v>
      </c>
      <c r="F442" s="191">
        <v>0.6</v>
      </c>
    </row>
    <row r="443" spans="1:6" ht="11.25">
      <c r="A443" s="188">
        <f t="shared" si="6"/>
        <v>425</v>
      </c>
      <c r="B443" s="189" t="s">
        <v>238</v>
      </c>
      <c r="C443" s="190" t="s">
        <v>713</v>
      </c>
      <c r="D443" s="190" t="s">
        <v>921</v>
      </c>
      <c r="E443" s="190" t="s">
        <v>239</v>
      </c>
      <c r="F443" s="191">
        <v>0.6</v>
      </c>
    </row>
    <row r="444" spans="1:6" ht="11.25">
      <c r="A444" s="188">
        <f t="shared" si="6"/>
        <v>426</v>
      </c>
      <c r="B444" s="189" t="s">
        <v>33</v>
      </c>
      <c r="C444" s="190" t="s">
        <v>713</v>
      </c>
      <c r="D444" s="190" t="s">
        <v>34</v>
      </c>
      <c r="E444" s="190"/>
      <c r="F444" s="191">
        <v>30</v>
      </c>
    </row>
    <row r="445" spans="1:6" ht="22.5">
      <c r="A445" s="188">
        <f t="shared" si="6"/>
        <v>427</v>
      </c>
      <c r="B445" s="189" t="s">
        <v>35</v>
      </c>
      <c r="C445" s="190" t="s">
        <v>713</v>
      </c>
      <c r="D445" s="190" t="s">
        <v>36</v>
      </c>
      <c r="E445" s="190"/>
      <c r="F445" s="191">
        <v>30</v>
      </c>
    </row>
    <row r="446" spans="1:6" ht="11.25">
      <c r="A446" s="188">
        <f t="shared" si="6"/>
        <v>428</v>
      </c>
      <c r="B446" s="189" t="s">
        <v>87</v>
      </c>
      <c r="C446" s="190" t="s">
        <v>713</v>
      </c>
      <c r="D446" s="190" t="s">
        <v>36</v>
      </c>
      <c r="E446" s="190" t="s">
        <v>233</v>
      </c>
      <c r="F446" s="191">
        <v>30</v>
      </c>
    </row>
    <row r="447" spans="1:6" ht="11.25">
      <c r="A447" s="188">
        <f t="shared" si="6"/>
        <v>429</v>
      </c>
      <c r="B447" s="189" t="s">
        <v>238</v>
      </c>
      <c r="C447" s="190" t="s">
        <v>713</v>
      </c>
      <c r="D447" s="190" t="s">
        <v>36</v>
      </c>
      <c r="E447" s="190" t="s">
        <v>239</v>
      </c>
      <c r="F447" s="191">
        <v>30</v>
      </c>
    </row>
    <row r="448" spans="1:6" ht="90">
      <c r="A448" s="188">
        <f t="shared" si="6"/>
        <v>430</v>
      </c>
      <c r="B448" s="192" t="s">
        <v>714</v>
      </c>
      <c r="C448" s="190" t="s">
        <v>715</v>
      </c>
      <c r="D448" s="190"/>
      <c r="E448" s="190"/>
      <c r="F448" s="191">
        <v>183</v>
      </c>
    </row>
    <row r="449" spans="1:6" ht="11.25">
      <c r="A449" s="188">
        <f t="shared" si="6"/>
        <v>431</v>
      </c>
      <c r="B449" s="189" t="s">
        <v>33</v>
      </c>
      <c r="C449" s="190" t="s">
        <v>715</v>
      </c>
      <c r="D449" s="190" t="s">
        <v>34</v>
      </c>
      <c r="E449" s="190"/>
      <c r="F449" s="191">
        <v>183</v>
      </c>
    </row>
    <row r="450" spans="1:6" ht="22.5">
      <c r="A450" s="188">
        <f t="shared" si="6"/>
        <v>432</v>
      </c>
      <c r="B450" s="189" t="s">
        <v>35</v>
      </c>
      <c r="C450" s="190" t="s">
        <v>715</v>
      </c>
      <c r="D450" s="190" t="s">
        <v>36</v>
      </c>
      <c r="E450" s="190"/>
      <c r="F450" s="191">
        <v>183</v>
      </c>
    </row>
    <row r="451" spans="1:6" ht="11.25">
      <c r="A451" s="188">
        <f t="shared" si="6"/>
        <v>433</v>
      </c>
      <c r="B451" s="189" t="s">
        <v>87</v>
      </c>
      <c r="C451" s="190" t="s">
        <v>715</v>
      </c>
      <c r="D451" s="190" t="s">
        <v>36</v>
      </c>
      <c r="E451" s="190" t="s">
        <v>233</v>
      </c>
      <c r="F451" s="191">
        <v>183</v>
      </c>
    </row>
    <row r="452" spans="1:6" ht="11.25">
      <c r="A452" s="188">
        <f t="shared" si="6"/>
        <v>434</v>
      </c>
      <c r="B452" s="189" t="s">
        <v>238</v>
      </c>
      <c r="C452" s="190" t="s">
        <v>715</v>
      </c>
      <c r="D452" s="190" t="s">
        <v>36</v>
      </c>
      <c r="E452" s="190" t="s">
        <v>239</v>
      </c>
      <c r="F452" s="191">
        <v>183</v>
      </c>
    </row>
    <row r="453" spans="1:6" ht="90">
      <c r="A453" s="188">
        <f t="shared" si="6"/>
        <v>435</v>
      </c>
      <c r="B453" s="192" t="s">
        <v>906</v>
      </c>
      <c r="C453" s="190" t="s">
        <v>907</v>
      </c>
      <c r="D453" s="190"/>
      <c r="E453" s="190"/>
      <c r="F453" s="191">
        <f>84.4-1.6</f>
        <v>82.80000000000001</v>
      </c>
    </row>
    <row r="454" spans="1:6" ht="22.5">
      <c r="A454" s="188">
        <f t="shared" si="6"/>
        <v>436</v>
      </c>
      <c r="B454" s="189" t="s">
        <v>919</v>
      </c>
      <c r="C454" s="190" t="s">
        <v>907</v>
      </c>
      <c r="D454" s="190" t="s">
        <v>920</v>
      </c>
      <c r="E454" s="190"/>
      <c r="F454" s="191">
        <v>0.6</v>
      </c>
    </row>
    <row r="455" spans="1:6" ht="22.5">
      <c r="A455" s="188">
        <f t="shared" si="6"/>
        <v>437</v>
      </c>
      <c r="B455" s="189" t="s">
        <v>438</v>
      </c>
      <c r="C455" s="190" t="s">
        <v>907</v>
      </c>
      <c r="D455" s="190" t="s">
        <v>921</v>
      </c>
      <c r="E455" s="190"/>
      <c r="F455" s="191">
        <v>0.6</v>
      </c>
    </row>
    <row r="456" spans="1:6" ht="11.25">
      <c r="A456" s="188">
        <f t="shared" si="6"/>
        <v>438</v>
      </c>
      <c r="B456" s="189" t="s">
        <v>87</v>
      </c>
      <c r="C456" s="190" t="s">
        <v>907</v>
      </c>
      <c r="D456" s="190" t="s">
        <v>921</v>
      </c>
      <c r="E456" s="190" t="s">
        <v>233</v>
      </c>
      <c r="F456" s="191">
        <v>0.6</v>
      </c>
    </row>
    <row r="457" spans="1:6" ht="11.25">
      <c r="A457" s="188">
        <f t="shared" si="6"/>
        <v>439</v>
      </c>
      <c r="B457" s="189" t="s">
        <v>238</v>
      </c>
      <c r="C457" s="190" t="s">
        <v>907</v>
      </c>
      <c r="D457" s="190" t="s">
        <v>921</v>
      </c>
      <c r="E457" s="190" t="s">
        <v>239</v>
      </c>
      <c r="F457" s="191">
        <v>0.6</v>
      </c>
    </row>
    <row r="458" spans="1:6" ht="11.25">
      <c r="A458" s="188">
        <f t="shared" si="6"/>
        <v>440</v>
      </c>
      <c r="B458" s="189" t="s">
        <v>33</v>
      </c>
      <c r="C458" s="190" t="s">
        <v>907</v>
      </c>
      <c r="D458" s="190" t="s">
        <v>34</v>
      </c>
      <c r="E458" s="190"/>
      <c r="F458" s="191">
        <f>F459</f>
        <v>82.2</v>
      </c>
    </row>
    <row r="459" spans="1:6" ht="22.5">
      <c r="A459" s="188">
        <f t="shared" si="6"/>
        <v>441</v>
      </c>
      <c r="B459" s="189" t="s">
        <v>35</v>
      </c>
      <c r="C459" s="190" t="s">
        <v>907</v>
      </c>
      <c r="D459" s="190" t="s">
        <v>36</v>
      </c>
      <c r="E459" s="190"/>
      <c r="F459" s="191">
        <f>F460</f>
        <v>82.2</v>
      </c>
    </row>
    <row r="460" spans="1:6" ht="11.25">
      <c r="A460" s="188">
        <f t="shared" si="6"/>
        <v>442</v>
      </c>
      <c r="B460" s="189" t="s">
        <v>87</v>
      </c>
      <c r="C460" s="190" t="s">
        <v>907</v>
      </c>
      <c r="D460" s="190" t="s">
        <v>36</v>
      </c>
      <c r="E460" s="190" t="s">
        <v>233</v>
      </c>
      <c r="F460" s="191">
        <f>F461</f>
        <v>82.2</v>
      </c>
    </row>
    <row r="461" spans="1:6" ht="11.25">
      <c r="A461" s="188">
        <f t="shared" si="6"/>
        <v>443</v>
      </c>
      <c r="B461" s="189" t="s">
        <v>238</v>
      </c>
      <c r="C461" s="190" t="s">
        <v>907</v>
      </c>
      <c r="D461" s="190" t="s">
        <v>36</v>
      </c>
      <c r="E461" s="190" t="s">
        <v>239</v>
      </c>
      <c r="F461" s="191">
        <f>83.8-1.6</f>
        <v>82.2</v>
      </c>
    </row>
    <row r="462" spans="1:6" ht="67.5">
      <c r="A462" s="188">
        <f t="shared" si="6"/>
        <v>444</v>
      </c>
      <c r="B462" s="192" t="s">
        <v>908</v>
      </c>
      <c r="C462" s="190" t="s">
        <v>909</v>
      </c>
      <c r="D462" s="190"/>
      <c r="E462" s="190"/>
      <c r="F462" s="191">
        <v>4.3</v>
      </c>
    </row>
    <row r="463" spans="1:6" ht="11.25">
      <c r="A463" s="188">
        <f t="shared" si="6"/>
        <v>445</v>
      </c>
      <c r="B463" s="189" t="s">
        <v>33</v>
      </c>
      <c r="C463" s="190" t="s">
        <v>909</v>
      </c>
      <c r="D463" s="190" t="s">
        <v>34</v>
      </c>
      <c r="E463" s="190"/>
      <c r="F463" s="191">
        <v>4.3</v>
      </c>
    </row>
    <row r="464" spans="1:6" ht="22.5">
      <c r="A464" s="188">
        <f t="shared" si="6"/>
        <v>446</v>
      </c>
      <c r="B464" s="189" t="s">
        <v>35</v>
      </c>
      <c r="C464" s="190" t="s">
        <v>909</v>
      </c>
      <c r="D464" s="190" t="s">
        <v>36</v>
      </c>
      <c r="E464" s="190"/>
      <c r="F464" s="191">
        <v>4.3</v>
      </c>
    </row>
    <row r="465" spans="1:6" ht="11.25">
      <c r="A465" s="188">
        <f t="shared" si="6"/>
        <v>447</v>
      </c>
      <c r="B465" s="189" t="s">
        <v>87</v>
      </c>
      <c r="C465" s="190" t="s">
        <v>909</v>
      </c>
      <c r="D465" s="190" t="s">
        <v>36</v>
      </c>
      <c r="E465" s="190" t="s">
        <v>233</v>
      </c>
      <c r="F465" s="191">
        <v>4.3</v>
      </c>
    </row>
    <row r="466" spans="1:6" ht="11.25">
      <c r="A466" s="188">
        <f t="shared" si="6"/>
        <v>448</v>
      </c>
      <c r="B466" s="189" t="s">
        <v>238</v>
      </c>
      <c r="C466" s="190" t="s">
        <v>909</v>
      </c>
      <c r="D466" s="190" t="s">
        <v>36</v>
      </c>
      <c r="E466" s="190" t="s">
        <v>239</v>
      </c>
      <c r="F466" s="191">
        <v>4.3</v>
      </c>
    </row>
    <row r="467" spans="1:6" ht="22.5">
      <c r="A467" s="188">
        <f t="shared" si="6"/>
        <v>449</v>
      </c>
      <c r="B467" s="189" t="s">
        <v>910</v>
      </c>
      <c r="C467" s="190" t="s">
        <v>911</v>
      </c>
      <c r="D467" s="190"/>
      <c r="E467" s="190"/>
      <c r="F467" s="191">
        <f>F468+F477+F486+F495</f>
        <v>39948.2</v>
      </c>
    </row>
    <row r="468" spans="1:6" ht="101.25">
      <c r="A468" s="188">
        <f t="shared" si="6"/>
        <v>450</v>
      </c>
      <c r="B468" s="192" t="s">
        <v>912</v>
      </c>
      <c r="C468" s="190" t="s">
        <v>913</v>
      </c>
      <c r="D468" s="190"/>
      <c r="E468" s="190"/>
      <c r="F468" s="191">
        <f>14128.1-517.8</f>
        <v>13610.300000000001</v>
      </c>
    </row>
    <row r="469" spans="1:6" ht="22.5">
      <c r="A469" s="188">
        <f t="shared" si="6"/>
        <v>451</v>
      </c>
      <c r="B469" s="189" t="s">
        <v>919</v>
      </c>
      <c r="C469" s="190" t="s">
        <v>913</v>
      </c>
      <c r="D469" s="190" t="s">
        <v>920</v>
      </c>
      <c r="E469" s="190"/>
      <c r="F469" s="191">
        <v>276.2</v>
      </c>
    </row>
    <row r="470" spans="1:6" ht="22.5">
      <c r="A470" s="188">
        <f t="shared" si="6"/>
        <v>452</v>
      </c>
      <c r="B470" s="189" t="s">
        <v>438</v>
      </c>
      <c r="C470" s="190" t="s">
        <v>913</v>
      </c>
      <c r="D470" s="190" t="s">
        <v>921</v>
      </c>
      <c r="E470" s="190"/>
      <c r="F470" s="191">
        <v>276.2</v>
      </c>
    </row>
    <row r="471" spans="1:6" ht="11.25">
      <c r="A471" s="188">
        <f t="shared" si="6"/>
        <v>453</v>
      </c>
      <c r="B471" s="189" t="s">
        <v>87</v>
      </c>
      <c r="C471" s="190" t="s">
        <v>913</v>
      </c>
      <c r="D471" s="190" t="s">
        <v>921</v>
      </c>
      <c r="E471" s="190" t="s">
        <v>233</v>
      </c>
      <c r="F471" s="191">
        <v>276.2</v>
      </c>
    </row>
    <row r="472" spans="1:6" ht="11.25">
      <c r="A472" s="188">
        <f t="shared" si="6"/>
        <v>454</v>
      </c>
      <c r="B472" s="189" t="s">
        <v>238</v>
      </c>
      <c r="C472" s="190" t="s">
        <v>913</v>
      </c>
      <c r="D472" s="190" t="s">
        <v>921</v>
      </c>
      <c r="E472" s="190" t="s">
        <v>239</v>
      </c>
      <c r="F472" s="191">
        <v>276.2</v>
      </c>
    </row>
    <row r="473" spans="1:6" ht="11.25">
      <c r="A473" s="188">
        <f t="shared" si="6"/>
        <v>455</v>
      </c>
      <c r="B473" s="189" t="s">
        <v>33</v>
      </c>
      <c r="C473" s="190" t="s">
        <v>913</v>
      </c>
      <c r="D473" s="190" t="s">
        <v>34</v>
      </c>
      <c r="E473" s="190"/>
      <c r="F473" s="191">
        <f>F474</f>
        <v>13334.1</v>
      </c>
    </row>
    <row r="474" spans="1:6" ht="22.5">
      <c r="A474" s="188">
        <f t="shared" si="6"/>
        <v>456</v>
      </c>
      <c r="B474" s="189" t="s">
        <v>35</v>
      </c>
      <c r="C474" s="190" t="s">
        <v>913</v>
      </c>
      <c r="D474" s="190" t="s">
        <v>36</v>
      </c>
      <c r="E474" s="190"/>
      <c r="F474" s="191">
        <f>F475</f>
        <v>13334.1</v>
      </c>
    </row>
    <row r="475" spans="1:6" ht="11.25">
      <c r="A475" s="188">
        <f t="shared" si="6"/>
        <v>457</v>
      </c>
      <c r="B475" s="189" t="s">
        <v>87</v>
      </c>
      <c r="C475" s="190" t="s">
        <v>913</v>
      </c>
      <c r="D475" s="190" t="s">
        <v>36</v>
      </c>
      <c r="E475" s="190" t="s">
        <v>233</v>
      </c>
      <c r="F475" s="191">
        <f>F476</f>
        <v>13334.1</v>
      </c>
    </row>
    <row r="476" spans="1:6" ht="11.25">
      <c r="A476" s="188">
        <f t="shared" si="6"/>
        <v>458</v>
      </c>
      <c r="B476" s="189" t="s">
        <v>238</v>
      </c>
      <c r="C476" s="190" t="s">
        <v>913</v>
      </c>
      <c r="D476" s="190" t="s">
        <v>36</v>
      </c>
      <c r="E476" s="190" t="s">
        <v>239</v>
      </c>
      <c r="F476" s="191">
        <f>13851.9-517.8</f>
        <v>13334.1</v>
      </c>
    </row>
    <row r="477" spans="1:6" ht="101.25">
      <c r="A477" s="188">
        <f t="shared" si="6"/>
        <v>459</v>
      </c>
      <c r="B477" s="192" t="s">
        <v>716</v>
      </c>
      <c r="C477" s="190" t="s">
        <v>717</v>
      </c>
      <c r="D477" s="190"/>
      <c r="E477" s="190"/>
      <c r="F477" s="191">
        <v>4848.3</v>
      </c>
    </row>
    <row r="478" spans="1:6" ht="22.5">
      <c r="A478" s="188">
        <f aca="true" t="shared" si="7" ref="A478:A541">A477+1</f>
        <v>460</v>
      </c>
      <c r="B478" s="189" t="s">
        <v>919</v>
      </c>
      <c r="C478" s="190" t="s">
        <v>717</v>
      </c>
      <c r="D478" s="190" t="s">
        <v>920</v>
      </c>
      <c r="E478" s="190"/>
      <c r="F478" s="191">
        <v>87.8</v>
      </c>
    </row>
    <row r="479" spans="1:6" ht="22.5">
      <c r="A479" s="188">
        <f t="shared" si="7"/>
        <v>461</v>
      </c>
      <c r="B479" s="189" t="s">
        <v>438</v>
      </c>
      <c r="C479" s="190" t="s">
        <v>717</v>
      </c>
      <c r="D479" s="190" t="s">
        <v>921</v>
      </c>
      <c r="E479" s="190"/>
      <c r="F479" s="191">
        <v>87.8</v>
      </c>
    </row>
    <row r="480" spans="1:6" ht="11.25">
      <c r="A480" s="188">
        <f t="shared" si="7"/>
        <v>462</v>
      </c>
      <c r="B480" s="189" t="s">
        <v>87</v>
      </c>
      <c r="C480" s="190" t="s">
        <v>717</v>
      </c>
      <c r="D480" s="190" t="s">
        <v>921</v>
      </c>
      <c r="E480" s="190" t="s">
        <v>233</v>
      </c>
      <c r="F480" s="191">
        <v>87.8</v>
      </c>
    </row>
    <row r="481" spans="1:6" ht="11.25">
      <c r="A481" s="188">
        <f t="shared" si="7"/>
        <v>463</v>
      </c>
      <c r="B481" s="189" t="s">
        <v>238</v>
      </c>
      <c r="C481" s="190" t="s">
        <v>717</v>
      </c>
      <c r="D481" s="190" t="s">
        <v>921</v>
      </c>
      <c r="E481" s="190" t="s">
        <v>239</v>
      </c>
      <c r="F481" s="191">
        <v>87.8</v>
      </c>
    </row>
    <row r="482" spans="1:6" ht="11.25">
      <c r="A482" s="188">
        <f t="shared" si="7"/>
        <v>464</v>
      </c>
      <c r="B482" s="189" t="s">
        <v>33</v>
      </c>
      <c r="C482" s="190" t="s">
        <v>717</v>
      </c>
      <c r="D482" s="190" t="s">
        <v>34</v>
      </c>
      <c r="E482" s="190"/>
      <c r="F482" s="191">
        <v>4760.5</v>
      </c>
    </row>
    <row r="483" spans="1:6" ht="22.5">
      <c r="A483" s="188">
        <f t="shared" si="7"/>
        <v>465</v>
      </c>
      <c r="B483" s="189" t="s">
        <v>35</v>
      </c>
      <c r="C483" s="190" t="s">
        <v>717</v>
      </c>
      <c r="D483" s="190" t="s">
        <v>36</v>
      </c>
      <c r="E483" s="190"/>
      <c r="F483" s="191">
        <v>4760.5</v>
      </c>
    </row>
    <row r="484" spans="1:6" ht="11.25">
      <c r="A484" s="188">
        <f t="shared" si="7"/>
        <v>466</v>
      </c>
      <c r="B484" s="189" t="s">
        <v>87</v>
      </c>
      <c r="C484" s="190" t="s">
        <v>717</v>
      </c>
      <c r="D484" s="190" t="s">
        <v>36</v>
      </c>
      <c r="E484" s="190" t="s">
        <v>233</v>
      </c>
      <c r="F484" s="191">
        <v>4760.5</v>
      </c>
    </row>
    <row r="485" spans="1:6" ht="11.25">
      <c r="A485" s="188">
        <f t="shared" si="7"/>
        <v>467</v>
      </c>
      <c r="B485" s="189" t="s">
        <v>238</v>
      </c>
      <c r="C485" s="190" t="s">
        <v>717</v>
      </c>
      <c r="D485" s="190" t="s">
        <v>36</v>
      </c>
      <c r="E485" s="190" t="s">
        <v>239</v>
      </c>
      <c r="F485" s="191">
        <v>4760.5</v>
      </c>
    </row>
    <row r="486" spans="1:6" ht="180">
      <c r="A486" s="188">
        <f t="shared" si="7"/>
        <v>468</v>
      </c>
      <c r="B486" s="192" t="s">
        <v>372</v>
      </c>
      <c r="C486" s="190" t="s">
        <v>373</v>
      </c>
      <c r="D486" s="190"/>
      <c r="E486" s="190"/>
      <c r="F486" s="191">
        <f>13409.8-245.7</f>
        <v>13164.099999999999</v>
      </c>
    </row>
    <row r="487" spans="1:6" ht="22.5">
      <c r="A487" s="188">
        <f t="shared" si="7"/>
        <v>469</v>
      </c>
      <c r="B487" s="189" t="s">
        <v>919</v>
      </c>
      <c r="C487" s="190" t="s">
        <v>373</v>
      </c>
      <c r="D487" s="190" t="s">
        <v>920</v>
      </c>
      <c r="E487" s="190"/>
      <c r="F487" s="191">
        <v>226.3</v>
      </c>
    </row>
    <row r="488" spans="1:6" ht="22.5">
      <c r="A488" s="188">
        <f t="shared" si="7"/>
        <v>470</v>
      </c>
      <c r="B488" s="189" t="s">
        <v>438</v>
      </c>
      <c r="C488" s="190" t="s">
        <v>373</v>
      </c>
      <c r="D488" s="190" t="s">
        <v>921</v>
      </c>
      <c r="E488" s="190"/>
      <c r="F488" s="191">
        <v>226.3</v>
      </c>
    </row>
    <row r="489" spans="1:6" ht="11.25">
      <c r="A489" s="188">
        <f t="shared" si="7"/>
        <v>471</v>
      </c>
      <c r="B489" s="189" t="s">
        <v>87</v>
      </c>
      <c r="C489" s="190" t="s">
        <v>373</v>
      </c>
      <c r="D489" s="190" t="s">
        <v>921</v>
      </c>
      <c r="E489" s="190" t="s">
        <v>233</v>
      </c>
      <c r="F489" s="191">
        <v>226.3</v>
      </c>
    </row>
    <row r="490" spans="1:6" ht="11.25">
      <c r="A490" s="188">
        <f t="shared" si="7"/>
        <v>472</v>
      </c>
      <c r="B490" s="189" t="s">
        <v>238</v>
      </c>
      <c r="C490" s="190" t="s">
        <v>373</v>
      </c>
      <c r="D490" s="190" t="s">
        <v>921</v>
      </c>
      <c r="E490" s="190" t="s">
        <v>239</v>
      </c>
      <c r="F490" s="191">
        <v>226.3</v>
      </c>
    </row>
    <row r="491" spans="1:6" ht="11.25">
      <c r="A491" s="188">
        <f t="shared" si="7"/>
        <v>473</v>
      </c>
      <c r="B491" s="189" t="s">
        <v>33</v>
      </c>
      <c r="C491" s="190" t="s">
        <v>373</v>
      </c>
      <c r="D491" s="190" t="s">
        <v>34</v>
      </c>
      <c r="E491" s="190"/>
      <c r="F491" s="191">
        <f>F492</f>
        <v>12937.8</v>
      </c>
    </row>
    <row r="492" spans="1:6" ht="22.5">
      <c r="A492" s="188">
        <f t="shared" si="7"/>
        <v>474</v>
      </c>
      <c r="B492" s="189" t="s">
        <v>35</v>
      </c>
      <c r="C492" s="190" t="s">
        <v>373</v>
      </c>
      <c r="D492" s="190" t="s">
        <v>36</v>
      </c>
      <c r="E492" s="190"/>
      <c r="F492" s="191">
        <f>F493</f>
        <v>12937.8</v>
      </c>
    </row>
    <row r="493" spans="1:6" ht="11.25">
      <c r="A493" s="188">
        <f t="shared" si="7"/>
        <v>475</v>
      </c>
      <c r="B493" s="189" t="s">
        <v>87</v>
      </c>
      <c r="C493" s="190" t="s">
        <v>373</v>
      </c>
      <c r="D493" s="190" t="s">
        <v>36</v>
      </c>
      <c r="E493" s="190" t="s">
        <v>233</v>
      </c>
      <c r="F493" s="191">
        <f>F494</f>
        <v>12937.8</v>
      </c>
    </row>
    <row r="494" spans="1:6" ht="11.25">
      <c r="A494" s="188">
        <f t="shared" si="7"/>
        <v>476</v>
      </c>
      <c r="B494" s="189" t="s">
        <v>238</v>
      </c>
      <c r="C494" s="190" t="s">
        <v>373</v>
      </c>
      <c r="D494" s="190" t="s">
        <v>36</v>
      </c>
      <c r="E494" s="190" t="s">
        <v>239</v>
      </c>
      <c r="F494" s="191">
        <f>13183.5-245.7</f>
        <v>12937.8</v>
      </c>
    </row>
    <row r="495" spans="1:6" ht="56.25">
      <c r="A495" s="188">
        <f t="shared" si="7"/>
        <v>477</v>
      </c>
      <c r="B495" s="189" t="s">
        <v>374</v>
      </c>
      <c r="C495" s="190" t="s">
        <v>375</v>
      </c>
      <c r="D495" s="190"/>
      <c r="E495" s="190"/>
      <c r="F495" s="191">
        <v>8325.5</v>
      </c>
    </row>
    <row r="496" spans="1:6" ht="22.5">
      <c r="A496" s="188">
        <f t="shared" si="7"/>
        <v>478</v>
      </c>
      <c r="B496" s="189" t="s">
        <v>919</v>
      </c>
      <c r="C496" s="190" t="s">
        <v>375</v>
      </c>
      <c r="D496" s="190" t="s">
        <v>920</v>
      </c>
      <c r="E496" s="190"/>
      <c r="F496" s="191">
        <v>223.7</v>
      </c>
    </row>
    <row r="497" spans="1:6" ht="22.5">
      <c r="A497" s="188">
        <f t="shared" si="7"/>
        <v>479</v>
      </c>
      <c r="B497" s="189" t="s">
        <v>438</v>
      </c>
      <c r="C497" s="190" t="s">
        <v>375</v>
      </c>
      <c r="D497" s="190" t="s">
        <v>921</v>
      </c>
      <c r="E497" s="190"/>
      <c r="F497" s="191">
        <v>223.7</v>
      </c>
    </row>
    <row r="498" spans="1:6" ht="11.25">
      <c r="A498" s="188">
        <f t="shared" si="7"/>
        <v>480</v>
      </c>
      <c r="B498" s="189" t="s">
        <v>87</v>
      </c>
      <c r="C498" s="190" t="s">
        <v>375</v>
      </c>
      <c r="D498" s="190" t="s">
        <v>921</v>
      </c>
      <c r="E498" s="190" t="s">
        <v>233</v>
      </c>
      <c r="F498" s="191">
        <v>223.7</v>
      </c>
    </row>
    <row r="499" spans="1:6" ht="11.25">
      <c r="A499" s="188">
        <f t="shared" si="7"/>
        <v>481</v>
      </c>
      <c r="B499" s="189" t="s">
        <v>238</v>
      </c>
      <c r="C499" s="190" t="s">
        <v>375</v>
      </c>
      <c r="D499" s="190" t="s">
        <v>921</v>
      </c>
      <c r="E499" s="190" t="s">
        <v>239</v>
      </c>
      <c r="F499" s="191">
        <v>223.7</v>
      </c>
    </row>
    <row r="500" spans="1:6" ht="11.25">
      <c r="A500" s="188">
        <f t="shared" si="7"/>
        <v>482</v>
      </c>
      <c r="B500" s="189" t="s">
        <v>33</v>
      </c>
      <c r="C500" s="190" t="s">
        <v>375</v>
      </c>
      <c r="D500" s="190" t="s">
        <v>34</v>
      </c>
      <c r="E500" s="190"/>
      <c r="F500" s="191">
        <v>8101.8</v>
      </c>
    </row>
    <row r="501" spans="1:6" ht="22.5">
      <c r="A501" s="188">
        <f t="shared" si="7"/>
        <v>483</v>
      </c>
      <c r="B501" s="189" t="s">
        <v>35</v>
      </c>
      <c r="C501" s="190" t="s">
        <v>375</v>
      </c>
      <c r="D501" s="190" t="s">
        <v>36</v>
      </c>
      <c r="E501" s="190"/>
      <c r="F501" s="191">
        <v>8101.8</v>
      </c>
    </row>
    <row r="502" spans="1:6" ht="11.25">
      <c r="A502" s="188">
        <f t="shared" si="7"/>
        <v>484</v>
      </c>
      <c r="B502" s="189" t="s">
        <v>87</v>
      </c>
      <c r="C502" s="190" t="s">
        <v>375</v>
      </c>
      <c r="D502" s="190" t="s">
        <v>36</v>
      </c>
      <c r="E502" s="190" t="s">
        <v>233</v>
      </c>
      <c r="F502" s="191">
        <v>8101.8</v>
      </c>
    </row>
    <row r="503" spans="1:6" ht="11.25">
      <c r="A503" s="188">
        <f t="shared" si="7"/>
        <v>485</v>
      </c>
      <c r="B503" s="189" t="s">
        <v>238</v>
      </c>
      <c r="C503" s="190" t="s">
        <v>375</v>
      </c>
      <c r="D503" s="190" t="s">
        <v>36</v>
      </c>
      <c r="E503" s="190" t="s">
        <v>239</v>
      </c>
      <c r="F503" s="191">
        <v>8101.8</v>
      </c>
    </row>
    <row r="504" spans="1:6" ht="22.5">
      <c r="A504" s="188">
        <f t="shared" si="7"/>
        <v>486</v>
      </c>
      <c r="B504" s="189" t="s">
        <v>688</v>
      </c>
      <c r="C504" s="190" t="s">
        <v>689</v>
      </c>
      <c r="D504" s="190"/>
      <c r="E504" s="190"/>
      <c r="F504" s="191">
        <f>F505</f>
        <v>5374.4</v>
      </c>
    </row>
    <row r="505" spans="1:6" ht="78.75">
      <c r="A505" s="188">
        <f t="shared" si="7"/>
        <v>487</v>
      </c>
      <c r="B505" s="192" t="s">
        <v>690</v>
      </c>
      <c r="C505" s="190" t="s">
        <v>691</v>
      </c>
      <c r="D505" s="190"/>
      <c r="E505" s="190"/>
      <c r="F505" s="191">
        <v>5374.4</v>
      </c>
    </row>
    <row r="506" spans="1:6" ht="22.5">
      <c r="A506" s="188">
        <f t="shared" si="7"/>
        <v>488</v>
      </c>
      <c r="B506" s="189" t="s">
        <v>915</v>
      </c>
      <c r="C506" s="190" t="s">
        <v>691</v>
      </c>
      <c r="D506" s="190" t="s">
        <v>812</v>
      </c>
      <c r="E506" s="190"/>
      <c r="F506" s="191">
        <v>5374.4</v>
      </c>
    </row>
    <row r="507" spans="1:6" ht="11.25">
      <c r="A507" s="188">
        <f t="shared" si="7"/>
        <v>489</v>
      </c>
      <c r="B507" s="189" t="s">
        <v>813</v>
      </c>
      <c r="C507" s="190" t="s">
        <v>691</v>
      </c>
      <c r="D507" s="190" t="s">
        <v>814</v>
      </c>
      <c r="E507" s="190"/>
      <c r="F507" s="191">
        <v>5374.4</v>
      </c>
    </row>
    <row r="508" spans="1:6" ht="11.25">
      <c r="A508" s="188">
        <f t="shared" si="7"/>
        <v>490</v>
      </c>
      <c r="B508" s="189" t="s">
        <v>87</v>
      </c>
      <c r="C508" s="190" t="s">
        <v>691</v>
      </c>
      <c r="D508" s="190" t="s">
        <v>814</v>
      </c>
      <c r="E508" s="190" t="s">
        <v>233</v>
      </c>
      <c r="F508" s="191">
        <v>5374.4</v>
      </c>
    </row>
    <row r="509" spans="1:6" ht="11.25">
      <c r="A509" s="188">
        <f t="shared" si="7"/>
        <v>491</v>
      </c>
      <c r="B509" s="189" t="s">
        <v>236</v>
      </c>
      <c r="C509" s="190" t="s">
        <v>691</v>
      </c>
      <c r="D509" s="190" t="s">
        <v>814</v>
      </c>
      <c r="E509" s="190" t="s">
        <v>237</v>
      </c>
      <c r="F509" s="191">
        <v>5374.4</v>
      </c>
    </row>
    <row r="510" spans="1:6" ht="22.5">
      <c r="A510" s="188">
        <f t="shared" si="7"/>
        <v>492</v>
      </c>
      <c r="B510" s="189" t="s">
        <v>650</v>
      </c>
      <c r="C510" s="190" t="s">
        <v>773</v>
      </c>
      <c r="D510" s="190"/>
      <c r="E510" s="190"/>
      <c r="F510" s="191">
        <f>F511+F524+F529+F538</f>
        <v>7784.400000000001</v>
      </c>
    </row>
    <row r="511" spans="1:6" ht="67.5">
      <c r="A511" s="188">
        <f t="shared" si="7"/>
        <v>493</v>
      </c>
      <c r="B511" s="192" t="s">
        <v>774</v>
      </c>
      <c r="C511" s="190" t="s">
        <v>775</v>
      </c>
      <c r="D511" s="190"/>
      <c r="E511" s="190"/>
      <c r="F511" s="191">
        <v>6778.1</v>
      </c>
    </row>
    <row r="512" spans="1:6" ht="45">
      <c r="A512" s="188">
        <f t="shared" si="7"/>
        <v>494</v>
      </c>
      <c r="B512" s="189" t="s">
        <v>738</v>
      </c>
      <c r="C512" s="190" t="s">
        <v>775</v>
      </c>
      <c r="D512" s="190" t="s">
        <v>739</v>
      </c>
      <c r="E512" s="190"/>
      <c r="F512" s="191">
        <v>6333.6</v>
      </c>
    </row>
    <row r="513" spans="1:6" ht="22.5">
      <c r="A513" s="188">
        <f t="shared" si="7"/>
        <v>495</v>
      </c>
      <c r="B513" s="189" t="s">
        <v>916</v>
      </c>
      <c r="C513" s="190" t="s">
        <v>775</v>
      </c>
      <c r="D513" s="190" t="s">
        <v>303</v>
      </c>
      <c r="E513" s="190"/>
      <c r="F513" s="191">
        <v>6333.6</v>
      </c>
    </row>
    <row r="514" spans="1:6" ht="11.25">
      <c r="A514" s="188">
        <f t="shared" si="7"/>
        <v>496</v>
      </c>
      <c r="B514" s="189" t="s">
        <v>87</v>
      </c>
      <c r="C514" s="190" t="s">
        <v>775</v>
      </c>
      <c r="D514" s="190" t="s">
        <v>303</v>
      </c>
      <c r="E514" s="190" t="s">
        <v>233</v>
      </c>
      <c r="F514" s="191">
        <v>6333.6</v>
      </c>
    </row>
    <row r="515" spans="1:6" ht="11.25">
      <c r="A515" s="188">
        <f t="shared" si="7"/>
        <v>497</v>
      </c>
      <c r="B515" s="189" t="s">
        <v>352</v>
      </c>
      <c r="C515" s="190" t="s">
        <v>775</v>
      </c>
      <c r="D515" s="190" t="s">
        <v>303</v>
      </c>
      <c r="E515" s="190" t="s">
        <v>353</v>
      </c>
      <c r="F515" s="191">
        <v>6333.6</v>
      </c>
    </row>
    <row r="516" spans="1:6" ht="22.5">
      <c r="A516" s="188">
        <f t="shared" si="7"/>
        <v>498</v>
      </c>
      <c r="B516" s="189" t="s">
        <v>919</v>
      </c>
      <c r="C516" s="190" t="s">
        <v>775</v>
      </c>
      <c r="D516" s="190" t="s">
        <v>920</v>
      </c>
      <c r="E516" s="190"/>
      <c r="F516" s="191">
        <v>444.4</v>
      </c>
    </row>
    <row r="517" spans="1:6" ht="22.5">
      <c r="A517" s="188">
        <f t="shared" si="7"/>
        <v>499</v>
      </c>
      <c r="B517" s="189" t="s">
        <v>438</v>
      </c>
      <c r="C517" s="190" t="s">
        <v>775</v>
      </c>
      <c r="D517" s="190" t="s">
        <v>921</v>
      </c>
      <c r="E517" s="190"/>
      <c r="F517" s="191">
        <v>444.4</v>
      </c>
    </row>
    <row r="518" spans="1:6" ht="11.25">
      <c r="A518" s="188">
        <f t="shared" si="7"/>
        <v>500</v>
      </c>
      <c r="B518" s="189" t="s">
        <v>87</v>
      </c>
      <c r="C518" s="190" t="s">
        <v>775</v>
      </c>
      <c r="D518" s="190" t="s">
        <v>921</v>
      </c>
      <c r="E518" s="190" t="s">
        <v>233</v>
      </c>
      <c r="F518" s="191">
        <v>444.4</v>
      </c>
    </row>
    <row r="519" spans="1:6" ht="11.25">
      <c r="A519" s="188">
        <f t="shared" si="7"/>
        <v>501</v>
      </c>
      <c r="B519" s="189" t="s">
        <v>352</v>
      </c>
      <c r="C519" s="190" t="s">
        <v>775</v>
      </c>
      <c r="D519" s="190" t="s">
        <v>921</v>
      </c>
      <c r="E519" s="190" t="s">
        <v>353</v>
      </c>
      <c r="F519" s="191">
        <v>444.4</v>
      </c>
    </row>
    <row r="520" spans="1:6" ht="11.25">
      <c r="A520" s="188">
        <f t="shared" si="7"/>
        <v>502</v>
      </c>
      <c r="B520" s="189" t="s">
        <v>949</v>
      </c>
      <c r="C520" s="190" t="s">
        <v>775</v>
      </c>
      <c r="D520" s="190" t="s">
        <v>950</v>
      </c>
      <c r="E520" s="190"/>
      <c r="F520" s="191">
        <v>0.1</v>
      </c>
    </row>
    <row r="521" spans="1:6" ht="11.25">
      <c r="A521" s="188">
        <f t="shared" si="7"/>
        <v>503</v>
      </c>
      <c r="B521" s="189" t="s">
        <v>951</v>
      </c>
      <c r="C521" s="190" t="s">
        <v>775</v>
      </c>
      <c r="D521" s="190" t="s">
        <v>952</v>
      </c>
      <c r="E521" s="190"/>
      <c r="F521" s="191">
        <v>0.1</v>
      </c>
    </row>
    <row r="522" spans="1:6" ht="11.25">
      <c r="A522" s="188">
        <f t="shared" si="7"/>
        <v>504</v>
      </c>
      <c r="B522" s="189" t="s">
        <v>87</v>
      </c>
      <c r="C522" s="190" t="s">
        <v>775</v>
      </c>
      <c r="D522" s="190" t="s">
        <v>952</v>
      </c>
      <c r="E522" s="190" t="s">
        <v>233</v>
      </c>
      <c r="F522" s="191">
        <v>0.1</v>
      </c>
    </row>
    <row r="523" spans="1:6" ht="11.25">
      <c r="A523" s="188">
        <f t="shared" si="7"/>
        <v>505</v>
      </c>
      <c r="B523" s="189" t="s">
        <v>352</v>
      </c>
      <c r="C523" s="190" t="s">
        <v>775</v>
      </c>
      <c r="D523" s="190" t="s">
        <v>952</v>
      </c>
      <c r="E523" s="190" t="s">
        <v>353</v>
      </c>
      <c r="F523" s="191">
        <v>0.1</v>
      </c>
    </row>
    <row r="524" spans="1:6" ht="67.5">
      <c r="A524" s="188">
        <f t="shared" si="7"/>
        <v>506</v>
      </c>
      <c r="B524" s="192" t="s">
        <v>458</v>
      </c>
      <c r="C524" s="190" t="s">
        <v>959</v>
      </c>
      <c r="D524" s="190"/>
      <c r="E524" s="190"/>
      <c r="F524" s="191">
        <v>71.3</v>
      </c>
    </row>
    <row r="525" spans="1:6" ht="11.25">
      <c r="A525" s="188">
        <f t="shared" si="7"/>
        <v>507</v>
      </c>
      <c r="B525" s="189" t="s">
        <v>33</v>
      </c>
      <c r="C525" s="190" t="s">
        <v>959</v>
      </c>
      <c r="D525" s="190" t="s">
        <v>34</v>
      </c>
      <c r="E525" s="190"/>
      <c r="F525" s="191">
        <v>71.3</v>
      </c>
    </row>
    <row r="526" spans="1:6" ht="11.25">
      <c r="A526" s="188">
        <f t="shared" si="7"/>
        <v>508</v>
      </c>
      <c r="B526" s="189" t="s">
        <v>702</v>
      </c>
      <c r="C526" s="190" t="s">
        <v>959</v>
      </c>
      <c r="D526" s="190" t="s">
        <v>703</v>
      </c>
      <c r="E526" s="190"/>
      <c r="F526" s="191">
        <v>71.3</v>
      </c>
    </row>
    <row r="527" spans="1:6" ht="11.25">
      <c r="A527" s="188">
        <f t="shared" si="7"/>
        <v>509</v>
      </c>
      <c r="B527" s="189" t="s">
        <v>87</v>
      </c>
      <c r="C527" s="190" t="s">
        <v>959</v>
      </c>
      <c r="D527" s="190" t="s">
        <v>703</v>
      </c>
      <c r="E527" s="190" t="s">
        <v>233</v>
      </c>
      <c r="F527" s="191">
        <v>71.3</v>
      </c>
    </row>
    <row r="528" spans="1:6" ht="11.25">
      <c r="A528" s="188">
        <f t="shared" si="7"/>
        <v>510</v>
      </c>
      <c r="B528" s="189" t="s">
        <v>238</v>
      </c>
      <c r="C528" s="190" t="s">
        <v>959</v>
      </c>
      <c r="D528" s="190" t="s">
        <v>703</v>
      </c>
      <c r="E528" s="190" t="s">
        <v>239</v>
      </c>
      <c r="F528" s="191">
        <v>71.3</v>
      </c>
    </row>
    <row r="529" spans="1:6" ht="67.5">
      <c r="A529" s="188">
        <f t="shared" si="7"/>
        <v>511</v>
      </c>
      <c r="B529" s="192" t="s">
        <v>459</v>
      </c>
      <c r="C529" s="190" t="s">
        <v>960</v>
      </c>
      <c r="D529" s="190"/>
      <c r="E529" s="190"/>
      <c r="F529" s="191">
        <v>818</v>
      </c>
    </row>
    <row r="530" spans="1:6" ht="22.5">
      <c r="A530" s="188">
        <f t="shared" si="7"/>
        <v>512</v>
      </c>
      <c r="B530" s="189" t="s">
        <v>919</v>
      </c>
      <c r="C530" s="190" t="s">
        <v>960</v>
      </c>
      <c r="D530" s="190" t="s">
        <v>920</v>
      </c>
      <c r="E530" s="190"/>
      <c r="F530" s="191">
        <v>679</v>
      </c>
    </row>
    <row r="531" spans="1:6" ht="22.5">
      <c r="A531" s="188">
        <f t="shared" si="7"/>
        <v>513</v>
      </c>
      <c r="B531" s="189" t="s">
        <v>438</v>
      </c>
      <c r="C531" s="190" t="s">
        <v>960</v>
      </c>
      <c r="D531" s="190" t="s">
        <v>921</v>
      </c>
      <c r="E531" s="190"/>
      <c r="F531" s="191">
        <v>679</v>
      </c>
    </row>
    <row r="532" spans="1:6" ht="11.25">
      <c r="A532" s="188">
        <f t="shared" si="7"/>
        <v>514</v>
      </c>
      <c r="B532" s="189" t="s">
        <v>87</v>
      </c>
      <c r="C532" s="190" t="s">
        <v>960</v>
      </c>
      <c r="D532" s="190" t="s">
        <v>921</v>
      </c>
      <c r="E532" s="190" t="s">
        <v>233</v>
      </c>
      <c r="F532" s="191">
        <v>679</v>
      </c>
    </row>
    <row r="533" spans="1:6" ht="11.25">
      <c r="A533" s="188">
        <f t="shared" si="7"/>
        <v>515</v>
      </c>
      <c r="B533" s="189" t="s">
        <v>238</v>
      </c>
      <c r="C533" s="190" t="s">
        <v>960</v>
      </c>
      <c r="D533" s="190" t="s">
        <v>921</v>
      </c>
      <c r="E533" s="190" t="s">
        <v>239</v>
      </c>
      <c r="F533" s="191">
        <v>679</v>
      </c>
    </row>
    <row r="534" spans="1:6" ht="11.25">
      <c r="A534" s="188">
        <f t="shared" si="7"/>
        <v>516</v>
      </c>
      <c r="B534" s="189" t="s">
        <v>33</v>
      </c>
      <c r="C534" s="190" t="s">
        <v>960</v>
      </c>
      <c r="D534" s="190" t="s">
        <v>34</v>
      </c>
      <c r="E534" s="190"/>
      <c r="F534" s="191">
        <v>139</v>
      </c>
    </row>
    <row r="535" spans="1:6" ht="11.25">
      <c r="A535" s="188">
        <f t="shared" si="7"/>
        <v>517</v>
      </c>
      <c r="B535" s="189" t="s">
        <v>702</v>
      </c>
      <c r="C535" s="190" t="s">
        <v>960</v>
      </c>
      <c r="D535" s="190" t="s">
        <v>703</v>
      </c>
      <c r="E535" s="190"/>
      <c r="F535" s="191">
        <v>139</v>
      </c>
    </row>
    <row r="536" spans="1:6" ht="11.25">
      <c r="A536" s="188">
        <f t="shared" si="7"/>
        <v>518</v>
      </c>
      <c r="B536" s="189" t="s">
        <v>87</v>
      </c>
      <c r="C536" s="190" t="s">
        <v>960</v>
      </c>
      <c r="D536" s="190" t="s">
        <v>703</v>
      </c>
      <c r="E536" s="190" t="s">
        <v>233</v>
      </c>
      <c r="F536" s="191">
        <v>139</v>
      </c>
    </row>
    <row r="537" spans="1:6" ht="11.25">
      <c r="A537" s="188">
        <f t="shared" si="7"/>
        <v>519</v>
      </c>
      <c r="B537" s="189" t="s">
        <v>238</v>
      </c>
      <c r="C537" s="190" t="s">
        <v>960</v>
      </c>
      <c r="D537" s="190" t="s">
        <v>703</v>
      </c>
      <c r="E537" s="190" t="s">
        <v>239</v>
      </c>
      <c r="F537" s="191">
        <v>139</v>
      </c>
    </row>
    <row r="538" spans="1:6" ht="112.5">
      <c r="A538" s="188">
        <f t="shared" si="7"/>
        <v>520</v>
      </c>
      <c r="B538" s="192" t="s">
        <v>460</v>
      </c>
      <c r="C538" s="190" t="s">
        <v>961</v>
      </c>
      <c r="D538" s="190"/>
      <c r="E538" s="190"/>
      <c r="F538" s="191">
        <v>117</v>
      </c>
    </row>
    <row r="539" spans="1:6" ht="11.25">
      <c r="A539" s="188">
        <f t="shared" si="7"/>
        <v>521</v>
      </c>
      <c r="B539" s="189" t="s">
        <v>33</v>
      </c>
      <c r="C539" s="190" t="s">
        <v>961</v>
      </c>
      <c r="D539" s="190" t="s">
        <v>34</v>
      </c>
      <c r="E539" s="190"/>
      <c r="F539" s="191">
        <v>117</v>
      </c>
    </row>
    <row r="540" spans="1:6" ht="11.25">
      <c r="A540" s="188">
        <f t="shared" si="7"/>
        <v>522</v>
      </c>
      <c r="B540" s="189" t="s">
        <v>686</v>
      </c>
      <c r="C540" s="190" t="s">
        <v>961</v>
      </c>
      <c r="D540" s="190" t="s">
        <v>687</v>
      </c>
      <c r="E540" s="190"/>
      <c r="F540" s="191">
        <v>117</v>
      </c>
    </row>
    <row r="541" spans="1:6" ht="11.25">
      <c r="A541" s="188">
        <f t="shared" si="7"/>
        <v>523</v>
      </c>
      <c r="B541" s="189" t="s">
        <v>87</v>
      </c>
      <c r="C541" s="190" t="s">
        <v>961</v>
      </c>
      <c r="D541" s="190" t="s">
        <v>687</v>
      </c>
      <c r="E541" s="190" t="s">
        <v>233</v>
      </c>
      <c r="F541" s="191">
        <v>117</v>
      </c>
    </row>
    <row r="542" spans="1:6" ht="11.25">
      <c r="A542" s="188">
        <f aca="true" t="shared" si="8" ref="A542:A605">A541+1</f>
        <v>524</v>
      </c>
      <c r="B542" s="189" t="s">
        <v>238</v>
      </c>
      <c r="C542" s="190" t="s">
        <v>961</v>
      </c>
      <c r="D542" s="190" t="s">
        <v>687</v>
      </c>
      <c r="E542" s="190" t="s">
        <v>239</v>
      </c>
      <c r="F542" s="191">
        <v>117</v>
      </c>
    </row>
    <row r="543" spans="1:8" ht="32.25">
      <c r="A543" s="188">
        <f t="shared" si="8"/>
        <v>525</v>
      </c>
      <c r="B543" s="167" t="s">
        <v>1015</v>
      </c>
      <c r="C543" s="166" t="s">
        <v>1016</v>
      </c>
      <c r="D543" s="166"/>
      <c r="E543" s="166"/>
      <c r="F543" s="168">
        <f>F544+F570+F581+F606+F616</f>
        <v>41793.30000000001</v>
      </c>
      <c r="H543" s="187"/>
    </row>
    <row r="544" spans="1:6" ht="22.5">
      <c r="A544" s="188">
        <f t="shared" si="8"/>
        <v>526</v>
      </c>
      <c r="B544" s="189" t="s">
        <v>1017</v>
      </c>
      <c r="C544" s="190" t="s">
        <v>1018</v>
      </c>
      <c r="D544" s="190"/>
      <c r="E544" s="190"/>
      <c r="F544" s="191">
        <f>F545+F550+F555+F560+F565</f>
        <v>1668</v>
      </c>
    </row>
    <row r="545" spans="1:6" ht="67.5">
      <c r="A545" s="188">
        <f t="shared" si="8"/>
        <v>527</v>
      </c>
      <c r="B545" s="192" t="s">
        <v>1019</v>
      </c>
      <c r="C545" s="190" t="s">
        <v>1020</v>
      </c>
      <c r="D545" s="190"/>
      <c r="E545" s="190"/>
      <c r="F545" s="191">
        <v>210</v>
      </c>
    </row>
    <row r="546" spans="1:6" ht="22.5">
      <c r="A546" s="188">
        <f t="shared" si="8"/>
        <v>528</v>
      </c>
      <c r="B546" s="189" t="s">
        <v>919</v>
      </c>
      <c r="C546" s="190" t="s">
        <v>1020</v>
      </c>
      <c r="D546" s="190" t="s">
        <v>920</v>
      </c>
      <c r="E546" s="190"/>
      <c r="F546" s="191">
        <v>210</v>
      </c>
    </row>
    <row r="547" spans="1:6" ht="22.5">
      <c r="A547" s="188">
        <f t="shared" si="8"/>
        <v>529</v>
      </c>
      <c r="B547" s="189" t="s">
        <v>438</v>
      </c>
      <c r="C547" s="190" t="s">
        <v>1020</v>
      </c>
      <c r="D547" s="190" t="s">
        <v>921</v>
      </c>
      <c r="E547" s="190"/>
      <c r="F547" s="191">
        <v>210</v>
      </c>
    </row>
    <row r="548" spans="1:6" ht="11.25">
      <c r="A548" s="188">
        <f t="shared" si="8"/>
        <v>530</v>
      </c>
      <c r="B548" s="189" t="s">
        <v>1008</v>
      </c>
      <c r="C548" s="190" t="s">
        <v>1020</v>
      </c>
      <c r="D548" s="190" t="s">
        <v>921</v>
      </c>
      <c r="E548" s="190" t="s">
        <v>205</v>
      </c>
      <c r="F548" s="191">
        <v>210</v>
      </c>
    </row>
    <row r="549" spans="1:6" ht="11.25">
      <c r="A549" s="188">
        <f t="shared" si="8"/>
        <v>531</v>
      </c>
      <c r="B549" s="189" t="s">
        <v>206</v>
      </c>
      <c r="C549" s="190" t="s">
        <v>1020</v>
      </c>
      <c r="D549" s="190" t="s">
        <v>921</v>
      </c>
      <c r="E549" s="190" t="s">
        <v>207</v>
      </c>
      <c r="F549" s="191">
        <v>210</v>
      </c>
    </row>
    <row r="550" spans="1:6" ht="78.75">
      <c r="A550" s="188">
        <f t="shared" si="8"/>
        <v>532</v>
      </c>
      <c r="B550" s="192" t="s">
        <v>1023</v>
      </c>
      <c r="C550" s="190" t="s">
        <v>1024</v>
      </c>
      <c r="D550" s="190"/>
      <c r="E550" s="190"/>
      <c r="F550" s="191">
        <v>210</v>
      </c>
    </row>
    <row r="551" spans="1:6" ht="22.5">
      <c r="A551" s="188">
        <f t="shared" si="8"/>
        <v>533</v>
      </c>
      <c r="B551" s="189" t="s">
        <v>919</v>
      </c>
      <c r="C551" s="190" t="s">
        <v>1024</v>
      </c>
      <c r="D551" s="190" t="s">
        <v>920</v>
      </c>
      <c r="E551" s="190"/>
      <c r="F551" s="191">
        <v>210</v>
      </c>
    </row>
    <row r="552" spans="1:6" ht="22.5">
      <c r="A552" s="188">
        <f t="shared" si="8"/>
        <v>534</v>
      </c>
      <c r="B552" s="189" t="s">
        <v>438</v>
      </c>
      <c r="C552" s="190" t="s">
        <v>1024</v>
      </c>
      <c r="D552" s="190" t="s">
        <v>921</v>
      </c>
      <c r="E552" s="190"/>
      <c r="F552" s="191">
        <v>210</v>
      </c>
    </row>
    <row r="553" spans="1:6" ht="11.25">
      <c r="A553" s="188">
        <f t="shared" si="8"/>
        <v>535</v>
      </c>
      <c r="B553" s="189" t="s">
        <v>1008</v>
      </c>
      <c r="C553" s="190" t="s">
        <v>1024</v>
      </c>
      <c r="D553" s="190" t="s">
        <v>921</v>
      </c>
      <c r="E553" s="190" t="s">
        <v>205</v>
      </c>
      <c r="F553" s="191">
        <v>210</v>
      </c>
    </row>
    <row r="554" spans="1:6" ht="11.25">
      <c r="A554" s="188">
        <f t="shared" si="8"/>
        <v>536</v>
      </c>
      <c r="B554" s="189" t="s">
        <v>206</v>
      </c>
      <c r="C554" s="190" t="s">
        <v>1024</v>
      </c>
      <c r="D554" s="190" t="s">
        <v>921</v>
      </c>
      <c r="E554" s="190" t="s">
        <v>207</v>
      </c>
      <c r="F554" s="191">
        <v>210</v>
      </c>
    </row>
    <row r="555" spans="1:6" ht="67.5">
      <c r="A555" s="188">
        <f t="shared" si="8"/>
        <v>537</v>
      </c>
      <c r="B555" s="192" t="s">
        <v>1025</v>
      </c>
      <c r="C555" s="190" t="s">
        <v>1026</v>
      </c>
      <c r="D555" s="190"/>
      <c r="E555" s="190"/>
      <c r="F555" s="191">
        <v>600</v>
      </c>
    </row>
    <row r="556" spans="1:6" ht="22.5">
      <c r="A556" s="188">
        <f t="shared" si="8"/>
        <v>538</v>
      </c>
      <c r="B556" s="189" t="s">
        <v>919</v>
      </c>
      <c r="C556" s="190" t="s">
        <v>1026</v>
      </c>
      <c r="D556" s="190" t="s">
        <v>920</v>
      </c>
      <c r="E556" s="190"/>
      <c r="F556" s="191">
        <v>600</v>
      </c>
    </row>
    <row r="557" spans="1:6" ht="22.5">
      <c r="A557" s="188">
        <f t="shared" si="8"/>
        <v>539</v>
      </c>
      <c r="B557" s="189" t="s">
        <v>438</v>
      </c>
      <c r="C557" s="190" t="s">
        <v>1026</v>
      </c>
      <c r="D557" s="190" t="s">
        <v>921</v>
      </c>
      <c r="E557" s="190"/>
      <c r="F557" s="191">
        <v>600</v>
      </c>
    </row>
    <row r="558" spans="1:6" ht="11.25">
      <c r="A558" s="188">
        <f t="shared" si="8"/>
        <v>540</v>
      </c>
      <c r="B558" s="189" t="s">
        <v>1008</v>
      </c>
      <c r="C558" s="190" t="s">
        <v>1026</v>
      </c>
      <c r="D558" s="190" t="s">
        <v>921</v>
      </c>
      <c r="E558" s="190" t="s">
        <v>205</v>
      </c>
      <c r="F558" s="191">
        <v>600</v>
      </c>
    </row>
    <row r="559" spans="1:6" ht="11.25">
      <c r="A559" s="188">
        <f t="shared" si="8"/>
        <v>541</v>
      </c>
      <c r="B559" s="189" t="s">
        <v>206</v>
      </c>
      <c r="C559" s="190" t="s">
        <v>1026</v>
      </c>
      <c r="D559" s="190" t="s">
        <v>921</v>
      </c>
      <c r="E559" s="190" t="s">
        <v>207</v>
      </c>
      <c r="F559" s="191">
        <v>600</v>
      </c>
    </row>
    <row r="560" spans="1:6" ht="67.5">
      <c r="A560" s="188">
        <f t="shared" si="8"/>
        <v>542</v>
      </c>
      <c r="B560" s="192" t="s">
        <v>1027</v>
      </c>
      <c r="C560" s="190" t="s">
        <v>1028</v>
      </c>
      <c r="D560" s="190"/>
      <c r="E560" s="190"/>
      <c r="F560" s="191">
        <v>450</v>
      </c>
    </row>
    <row r="561" spans="1:6" ht="22.5">
      <c r="A561" s="188">
        <f t="shared" si="8"/>
        <v>543</v>
      </c>
      <c r="B561" s="189" t="s">
        <v>919</v>
      </c>
      <c r="C561" s="190" t="s">
        <v>1028</v>
      </c>
      <c r="D561" s="190" t="s">
        <v>920</v>
      </c>
      <c r="E561" s="190"/>
      <c r="F561" s="191">
        <v>450</v>
      </c>
    </row>
    <row r="562" spans="1:6" ht="22.5">
      <c r="A562" s="188">
        <f t="shared" si="8"/>
        <v>544</v>
      </c>
      <c r="B562" s="189" t="s">
        <v>438</v>
      </c>
      <c r="C562" s="190" t="s">
        <v>1028</v>
      </c>
      <c r="D562" s="190" t="s">
        <v>921</v>
      </c>
      <c r="E562" s="190"/>
      <c r="F562" s="191">
        <v>450</v>
      </c>
    </row>
    <row r="563" spans="1:6" ht="11.25">
      <c r="A563" s="188">
        <f t="shared" si="8"/>
        <v>545</v>
      </c>
      <c r="B563" s="189" t="s">
        <v>1008</v>
      </c>
      <c r="C563" s="190" t="s">
        <v>1028</v>
      </c>
      <c r="D563" s="190" t="s">
        <v>921</v>
      </c>
      <c r="E563" s="190" t="s">
        <v>205</v>
      </c>
      <c r="F563" s="191">
        <v>450</v>
      </c>
    </row>
    <row r="564" spans="1:6" ht="11.25">
      <c r="A564" s="188">
        <f t="shared" si="8"/>
        <v>546</v>
      </c>
      <c r="B564" s="189" t="s">
        <v>206</v>
      </c>
      <c r="C564" s="190" t="s">
        <v>1028</v>
      </c>
      <c r="D564" s="190" t="s">
        <v>921</v>
      </c>
      <c r="E564" s="190" t="s">
        <v>207</v>
      </c>
      <c r="F564" s="191">
        <v>450</v>
      </c>
    </row>
    <row r="565" spans="1:6" ht="146.25">
      <c r="A565" s="188">
        <f t="shared" si="8"/>
        <v>547</v>
      </c>
      <c r="B565" s="192" t="s">
        <v>461</v>
      </c>
      <c r="C565" s="190" t="s">
        <v>462</v>
      </c>
      <c r="D565" s="190"/>
      <c r="E565" s="190"/>
      <c r="F565" s="191">
        <v>198</v>
      </c>
    </row>
    <row r="566" spans="1:6" ht="22.5">
      <c r="A566" s="188">
        <f t="shared" si="8"/>
        <v>548</v>
      </c>
      <c r="B566" s="189" t="s">
        <v>919</v>
      </c>
      <c r="C566" s="190" t="s">
        <v>462</v>
      </c>
      <c r="D566" s="190" t="s">
        <v>920</v>
      </c>
      <c r="E566" s="190"/>
      <c r="F566" s="191">
        <v>198</v>
      </c>
    </row>
    <row r="567" spans="1:6" ht="22.5">
      <c r="A567" s="188">
        <f t="shared" si="8"/>
        <v>549</v>
      </c>
      <c r="B567" s="189" t="s">
        <v>438</v>
      </c>
      <c r="C567" s="190" t="s">
        <v>462</v>
      </c>
      <c r="D567" s="190" t="s">
        <v>921</v>
      </c>
      <c r="E567" s="190"/>
      <c r="F567" s="191">
        <v>198</v>
      </c>
    </row>
    <row r="568" spans="1:6" ht="11.25">
      <c r="A568" s="188">
        <f t="shared" si="8"/>
        <v>550</v>
      </c>
      <c r="B568" s="189" t="s">
        <v>1008</v>
      </c>
      <c r="C568" s="190" t="s">
        <v>462</v>
      </c>
      <c r="D568" s="190" t="s">
        <v>921</v>
      </c>
      <c r="E568" s="190" t="s">
        <v>205</v>
      </c>
      <c r="F568" s="191">
        <v>198</v>
      </c>
    </row>
    <row r="569" spans="1:6" ht="11.25">
      <c r="A569" s="188">
        <f t="shared" si="8"/>
        <v>551</v>
      </c>
      <c r="B569" s="189" t="s">
        <v>206</v>
      </c>
      <c r="C569" s="190" t="s">
        <v>462</v>
      </c>
      <c r="D569" s="190" t="s">
        <v>921</v>
      </c>
      <c r="E569" s="190" t="s">
        <v>207</v>
      </c>
      <c r="F569" s="191">
        <v>198</v>
      </c>
    </row>
    <row r="570" spans="1:6" ht="21.75">
      <c r="A570" s="188">
        <f t="shared" si="8"/>
        <v>552</v>
      </c>
      <c r="B570" s="196" t="s">
        <v>1029</v>
      </c>
      <c r="C570" s="197" t="s">
        <v>1030</v>
      </c>
      <c r="D570" s="197"/>
      <c r="E570" s="197"/>
      <c r="F570" s="198">
        <f>F571+F576</f>
        <v>71</v>
      </c>
    </row>
    <row r="571" spans="1:6" ht="90">
      <c r="A571" s="188">
        <f t="shared" si="8"/>
        <v>553</v>
      </c>
      <c r="B571" s="192" t="s">
        <v>1031</v>
      </c>
      <c r="C571" s="190" t="s">
        <v>1032</v>
      </c>
      <c r="D571" s="190"/>
      <c r="E571" s="190"/>
      <c r="F571" s="191">
        <v>65</v>
      </c>
    </row>
    <row r="572" spans="1:6" ht="22.5">
      <c r="A572" s="188">
        <f t="shared" si="8"/>
        <v>554</v>
      </c>
      <c r="B572" s="189" t="s">
        <v>919</v>
      </c>
      <c r="C572" s="190" t="s">
        <v>1032</v>
      </c>
      <c r="D572" s="190" t="s">
        <v>920</v>
      </c>
      <c r="E572" s="190"/>
      <c r="F572" s="191">
        <v>65</v>
      </c>
    </row>
    <row r="573" spans="1:6" ht="22.5">
      <c r="A573" s="188">
        <f t="shared" si="8"/>
        <v>555</v>
      </c>
      <c r="B573" s="189" t="s">
        <v>438</v>
      </c>
      <c r="C573" s="190" t="s">
        <v>1032</v>
      </c>
      <c r="D573" s="190" t="s">
        <v>921</v>
      </c>
      <c r="E573" s="190"/>
      <c r="F573" s="191">
        <v>65</v>
      </c>
    </row>
    <row r="574" spans="1:6" ht="11.25">
      <c r="A574" s="188">
        <f t="shared" si="8"/>
        <v>556</v>
      </c>
      <c r="B574" s="189" t="s">
        <v>1008</v>
      </c>
      <c r="C574" s="190" t="s">
        <v>1032</v>
      </c>
      <c r="D574" s="190" t="s">
        <v>921</v>
      </c>
      <c r="E574" s="190" t="s">
        <v>205</v>
      </c>
      <c r="F574" s="191">
        <v>65</v>
      </c>
    </row>
    <row r="575" spans="1:6" ht="11.25">
      <c r="A575" s="188">
        <f t="shared" si="8"/>
        <v>557</v>
      </c>
      <c r="B575" s="189" t="s">
        <v>206</v>
      </c>
      <c r="C575" s="190" t="s">
        <v>1032</v>
      </c>
      <c r="D575" s="190" t="s">
        <v>921</v>
      </c>
      <c r="E575" s="190" t="s">
        <v>207</v>
      </c>
      <c r="F575" s="191">
        <v>65</v>
      </c>
    </row>
    <row r="576" spans="1:6" ht="67.5">
      <c r="A576" s="188">
        <f t="shared" si="8"/>
        <v>558</v>
      </c>
      <c r="B576" s="192" t="s">
        <v>1033</v>
      </c>
      <c r="C576" s="190" t="s">
        <v>1034</v>
      </c>
      <c r="D576" s="190"/>
      <c r="E576" s="190"/>
      <c r="F576" s="191">
        <v>6</v>
      </c>
    </row>
    <row r="577" spans="1:6" ht="22.5">
      <c r="A577" s="188">
        <f t="shared" si="8"/>
        <v>559</v>
      </c>
      <c r="B577" s="189" t="s">
        <v>919</v>
      </c>
      <c r="C577" s="190" t="s">
        <v>1034</v>
      </c>
      <c r="D577" s="190" t="s">
        <v>920</v>
      </c>
      <c r="E577" s="190"/>
      <c r="F577" s="191">
        <v>6</v>
      </c>
    </row>
    <row r="578" spans="1:6" ht="22.5">
      <c r="A578" s="188">
        <f t="shared" si="8"/>
        <v>560</v>
      </c>
      <c r="B578" s="189" t="s">
        <v>438</v>
      </c>
      <c r="C578" s="190" t="s">
        <v>1034</v>
      </c>
      <c r="D578" s="190" t="s">
        <v>921</v>
      </c>
      <c r="E578" s="190"/>
      <c r="F578" s="191">
        <v>6</v>
      </c>
    </row>
    <row r="579" spans="1:6" ht="11.25">
      <c r="A579" s="188">
        <f t="shared" si="8"/>
        <v>561</v>
      </c>
      <c r="B579" s="189" t="s">
        <v>1008</v>
      </c>
      <c r="C579" s="190" t="s">
        <v>1034</v>
      </c>
      <c r="D579" s="190" t="s">
        <v>921</v>
      </c>
      <c r="E579" s="190" t="s">
        <v>205</v>
      </c>
      <c r="F579" s="191">
        <v>6</v>
      </c>
    </row>
    <row r="580" spans="1:6" ht="11.25">
      <c r="A580" s="188">
        <f t="shared" si="8"/>
        <v>562</v>
      </c>
      <c r="B580" s="189" t="s">
        <v>206</v>
      </c>
      <c r="C580" s="190" t="s">
        <v>1034</v>
      </c>
      <c r="D580" s="190" t="s">
        <v>921</v>
      </c>
      <c r="E580" s="190" t="s">
        <v>207</v>
      </c>
      <c r="F580" s="191">
        <v>6</v>
      </c>
    </row>
    <row r="581" spans="1:6" ht="21.75">
      <c r="A581" s="188">
        <f t="shared" si="8"/>
        <v>563</v>
      </c>
      <c r="B581" s="196" t="s">
        <v>1035</v>
      </c>
      <c r="C581" s="197" t="s">
        <v>1036</v>
      </c>
      <c r="D581" s="197"/>
      <c r="E581" s="197"/>
      <c r="F581" s="198">
        <f>F582+F596+F601</f>
        <v>1029.5</v>
      </c>
    </row>
    <row r="582" spans="1:6" ht="78.75">
      <c r="A582" s="188">
        <f t="shared" si="8"/>
        <v>564</v>
      </c>
      <c r="B582" s="192" t="s">
        <v>559</v>
      </c>
      <c r="C582" s="190" t="s">
        <v>560</v>
      </c>
      <c r="D582" s="190"/>
      <c r="E582" s="190"/>
      <c r="F582" s="191">
        <f>F583+80.4</f>
        <v>379.1</v>
      </c>
    </row>
    <row r="583" spans="1:6" ht="22.5">
      <c r="A583" s="188">
        <f t="shared" si="8"/>
        <v>565</v>
      </c>
      <c r="B583" s="189" t="s">
        <v>919</v>
      </c>
      <c r="C583" s="190" t="s">
        <v>560</v>
      </c>
      <c r="D583" s="190" t="s">
        <v>920</v>
      </c>
      <c r="E583" s="190"/>
      <c r="F583" s="191">
        <f>F585+F587+F590</f>
        <v>298.7</v>
      </c>
    </row>
    <row r="584" spans="1:6" ht="22.5">
      <c r="A584" s="188">
        <f t="shared" si="8"/>
        <v>566</v>
      </c>
      <c r="B584" s="189" t="s">
        <v>438</v>
      </c>
      <c r="C584" s="190" t="s">
        <v>560</v>
      </c>
      <c r="D584" s="190" t="s">
        <v>921</v>
      </c>
      <c r="E584" s="190"/>
      <c r="F584" s="191">
        <f>F585+F587+F590</f>
        <v>298.7</v>
      </c>
    </row>
    <row r="585" spans="1:6" ht="11.25">
      <c r="A585" s="188">
        <f t="shared" si="8"/>
        <v>567</v>
      </c>
      <c r="B585" s="189" t="s">
        <v>731</v>
      </c>
      <c r="C585" s="190" t="s">
        <v>560</v>
      </c>
      <c r="D585" s="190" t="s">
        <v>921</v>
      </c>
      <c r="E585" s="190" t="s">
        <v>343</v>
      </c>
      <c r="F585" s="191">
        <v>68</v>
      </c>
    </row>
    <row r="586" spans="1:6" ht="33.75">
      <c r="A586" s="188">
        <f t="shared" si="8"/>
        <v>568</v>
      </c>
      <c r="B586" s="189" t="s">
        <v>722</v>
      </c>
      <c r="C586" s="190" t="s">
        <v>560</v>
      </c>
      <c r="D586" s="190" t="s">
        <v>921</v>
      </c>
      <c r="E586" s="190" t="s">
        <v>348</v>
      </c>
      <c r="F586" s="191">
        <v>68</v>
      </c>
    </row>
    <row r="587" spans="1:6" ht="11.25">
      <c r="A587" s="188">
        <f t="shared" si="8"/>
        <v>569</v>
      </c>
      <c r="B587" s="189" t="s">
        <v>1046</v>
      </c>
      <c r="C587" s="190" t="s">
        <v>560</v>
      </c>
      <c r="D587" s="190" t="s">
        <v>921</v>
      </c>
      <c r="E587" s="190" t="s">
        <v>210</v>
      </c>
      <c r="F587" s="191">
        <f>F588+F589</f>
        <v>117.4</v>
      </c>
    </row>
    <row r="588" spans="1:6" ht="11.25">
      <c r="A588" s="188">
        <f t="shared" si="8"/>
        <v>570</v>
      </c>
      <c r="B588" s="189" t="s">
        <v>211</v>
      </c>
      <c r="C588" s="190" t="s">
        <v>560</v>
      </c>
      <c r="D588" s="190" t="s">
        <v>921</v>
      </c>
      <c r="E588" s="190" t="s">
        <v>212</v>
      </c>
      <c r="F588" s="191">
        <v>58.7</v>
      </c>
    </row>
    <row r="589" spans="1:6" ht="11.25">
      <c r="A589" s="188">
        <f t="shared" si="8"/>
        <v>571</v>
      </c>
      <c r="B589" s="189" t="s">
        <v>213</v>
      </c>
      <c r="C589" s="190" t="s">
        <v>560</v>
      </c>
      <c r="D589" s="190" t="s">
        <v>921</v>
      </c>
      <c r="E589" s="190" t="s">
        <v>214</v>
      </c>
      <c r="F589" s="191">
        <v>58.7</v>
      </c>
    </row>
    <row r="590" spans="1:6" ht="11.25">
      <c r="A590" s="188">
        <f t="shared" si="8"/>
        <v>572</v>
      </c>
      <c r="B590" s="189" t="s">
        <v>219</v>
      </c>
      <c r="C590" s="190" t="s">
        <v>560</v>
      </c>
      <c r="D590" s="190" t="s">
        <v>921</v>
      </c>
      <c r="E590" s="190" t="s">
        <v>220</v>
      </c>
      <c r="F590" s="191">
        <v>113.3</v>
      </c>
    </row>
    <row r="591" spans="1:6" ht="11.25">
      <c r="A591" s="188">
        <f t="shared" si="8"/>
        <v>573</v>
      </c>
      <c r="B591" s="189" t="s">
        <v>223</v>
      </c>
      <c r="C591" s="190" t="s">
        <v>560</v>
      </c>
      <c r="D591" s="190" t="s">
        <v>921</v>
      </c>
      <c r="E591" s="190" t="s">
        <v>222</v>
      </c>
      <c r="F591" s="191">
        <v>113.3</v>
      </c>
    </row>
    <row r="592" spans="1:6" ht="11.25">
      <c r="A592" s="188">
        <f t="shared" si="8"/>
        <v>574</v>
      </c>
      <c r="B592" s="189" t="s">
        <v>1021</v>
      </c>
      <c r="C592" s="190" t="s">
        <v>560</v>
      </c>
      <c r="D592" s="190" t="s">
        <v>62</v>
      </c>
      <c r="E592" s="190"/>
      <c r="F592" s="191">
        <v>80.4</v>
      </c>
    </row>
    <row r="593" spans="1:6" ht="11.25">
      <c r="A593" s="188">
        <f t="shared" si="8"/>
        <v>575</v>
      </c>
      <c r="B593" s="189" t="s">
        <v>340</v>
      </c>
      <c r="C593" s="190" t="s">
        <v>560</v>
      </c>
      <c r="D593" s="190" t="s">
        <v>1022</v>
      </c>
      <c r="E593" s="190"/>
      <c r="F593" s="191">
        <v>80.4</v>
      </c>
    </row>
    <row r="594" spans="1:6" ht="11.25">
      <c r="A594" s="188">
        <f t="shared" si="8"/>
        <v>576</v>
      </c>
      <c r="B594" s="189" t="s">
        <v>354</v>
      </c>
      <c r="C594" s="190" t="s">
        <v>560</v>
      </c>
      <c r="D594" s="190" t="s">
        <v>1022</v>
      </c>
      <c r="E594" s="190" t="s">
        <v>355</v>
      </c>
      <c r="F594" s="191">
        <v>80.4</v>
      </c>
    </row>
    <row r="595" spans="1:6" ht="11.25">
      <c r="A595" s="188">
        <f t="shared" si="8"/>
        <v>577</v>
      </c>
      <c r="B595" s="199" t="s">
        <v>556</v>
      </c>
      <c r="C595" s="190" t="s">
        <v>560</v>
      </c>
      <c r="D595" s="190" t="s">
        <v>1022</v>
      </c>
      <c r="E595" s="190" t="s">
        <v>557</v>
      </c>
      <c r="F595" s="191">
        <v>80.4</v>
      </c>
    </row>
    <row r="596" spans="1:6" ht="67.5">
      <c r="A596" s="188">
        <f t="shared" si="8"/>
        <v>578</v>
      </c>
      <c r="B596" s="192" t="s">
        <v>570</v>
      </c>
      <c r="C596" s="190" t="s">
        <v>571</v>
      </c>
      <c r="D596" s="190"/>
      <c r="E596" s="190"/>
      <c r="F596" s="191">
        <v>650</v>
      </c>
    </row>
    <row r="597" spans="1:6" ht="11.25">
      <c r="A597" s="188">
        <f t="shared" si="8"/>
        <v>579</v>
      </c>
      <c r="B597" s="189" t="s">
        <v>1021</v>
      </c>
      <c r="C597" s="190" t="s">
        <v>571</v>
      </c>
      <c r="D597" s="190" t="s">
        <v>62</v>
      </c>
      <c r="E597" s="190"/>
      <c r="F597" s="191">
        <v>650</v>
      </c>
    </row>
    <row r="598" spans="1:6" ht="11.25">
      <c r="A598" s="188">
        <f t="shared" si="8"/>
        <v>580</v>
      </c>
      <c r="B598" s="189" t="s">
        <v>340</v>
      </c>
      <c r="C598" s="190" t="s">
        <v>571</v>
      </c>
      <c r="D598" s="190" t="s">
        <v>1022</v>
      </c>
      <c r="E598" s="190"/>
      <c r="F598" s="191">
        <v>650</v>
      </c>
    </row>
    <row r="599" spans="1:6" ht="11.25">
      <c r="A599" s="188">
        <f t="shared" si="8"/>
        <v>581</v>
      </c>
      <c r="B599" s="189" t="s">
        <v>1008</v>
      </c>
      <c r="C599" s="190" t="s">
        <v>571</v>
      </c>
      <c r="D599" s="190" t="s">
        <v>1022</v>
      </c>
      <c r="E599" s="190" t="s">
        <v>205</v>
      </c>
      <c r="F599" s="191">
        <v>650</v>
      </c>
    </row>
    <row r="600" spans="1:6" ht="11.25">
      <c r="A600" s="188">
        <f t="shared" si="8"/>
        <v>582</v>
      </c>
      <c r="B600" s="189" t="s">
        <v>206</v>
      </c>
      <c r="C600" s="190" t="s">
        <v>571</v>
      </c>
      <c r="D600" s="190" t="s">
        <v>1022</v>
      </c>
      <c r="E600" s="190" t="s">
        <v>207</v>
      </c>
      <c r="F600" s="191">
        <v>650</v>
      </c>
    </row>
    <row r="601" spans="1:6" ht="78.75">
      <c r="A601" s="188">
        <f t="shared" si="8"/>
        <v>583</v>
      </c>
      <c r="B601" s="192" t="s">
        <v>463</v>
      </c>
      <c r="C601" s="190" t="s">
        <v>1037</v>
      </c>
      <c r="D601" s="190"/>
      <c r="E601" s="190"/>
      <c r="F601" s="191">
        <v>0.4</v>
      </c>
    </row>
    <row r="602" spans="1:6" ht="22.5">
      <c r="A602" s="188">
        <f t="shared" si="8"/>
        <v>584</v>
      </c>
      <c r="B602" s="189" t="s">
        <v>919</v>
      </c>
      <c r="C602" s="190" t="s">
        <v>1037</v>
      </c>
      <c r="D602" s="190" t="s">
        <v>920</v>
      </c>
      <c r="E602" s="190"/>
      <c r="F602" s="191">
        <v>0.4</v>
      </c>
    </row>
    <row r="603" spans="1:6" ht="22.5">
      <c r="A603" s="188">
        <f t="shared" si="8"/>
        <v>585</v>
      </c>
      <c r="B603" s="189" t="s">
        <v>438</v>
      </c>
      <c r="C603" s="190" t="s">
        <v>1037</v>
      </c>
      <c r="D603" s="190" t="s">
        <v>921</v>
      </c>
      <c r="E603" s="190"/>
      <c r="F603" s="191">
        <v>0.4</v>
      </c>
    </row>
    <row r="604" spans="1:6" ht="11.25">
      <c r="A604" s="188">
        <f t="shared" si="8"/>
        <v>586</v>
      </c>
      <c r="B604" s="189" t="s">
        <v>1008</v>
      </c>
      <c r="C604" s="190" t="s">
        <v>1037</v>
      </c>
      <c r="D604" s="190" t="s">
        <v>921</v>
      </c>
      <c r="E604" s="190" t="s">
        <v>205</v>
      </c>
      <c r="F604" s="191">
        <v>0.4</v>
      </c>
    </row>
    <row r="605" spans="1:6" ht="11.25">
      <c r="A605" s="188">
        <f t="shared" si="8"/>
        <v>587</v>
      </c>
      <c r="B605" s="189" t="s">
        <v>206</v>
      </c>
      <c r="C605" s="190" t="s">
        <v>1037</v>
      </c>
      <c r="D605" s="190" t="s">
        <v>921</v>
      </c>
      <c r="E605" s="190" t="s">
        <v>207</v>
      </c>
      <c r="F605" s="191">
        <v>0.4</v>
      </c>
    </row>
    <row r="606" spans="1:6" ht="22.5">
      <c r="A606" s="188">
        <f aca="true" t="shared" si="9" ref="A606:A669">A605+1</f>
        <v>588</v>
      </c>
      <c r="B606" s="189" t="s">
        <v>1040</v>
      </c>
      <c r="C606" s="190" t="s">
        <v>1041</v>
      </c>
      <c r="D606" s="190"/>
      <c r="E606" s="190"/>
      <c r="F606" s="191">
        <f>F607</f>
        <v>2961.3</v>
      </c>
    </row>
    <row r="607" spans="1:6" ht="67.5">
      <c r="A607" s="188">
        <f t="shared" si="9"/>
        <v>589</v>
      </c>
      <c r="B607" s="192" t="s">
        <v>1042</v>
      </c>
      <c r="C607" s="190" t="s">
        <v>1043</v>
      </c>
      <c r="D607" s="190"/>
      <c r="E607" s="190"/>
      <c r="F607" s="191">
        <f>F608+F612</f>
        <v>2961.3</v>
      </c>
    </row>
    <row r="608" spans="1:6" ht="45">
      <c r="A608" s="188">
        <f t="shared" si="9"/>
        <v>590</v>
      </c>
      <c r="B608" s="189" t="s">
        <v>738</v>
      </c>
      <c r="C608" s="190" t="s">
        <v>1043</v>
      </c>
      <c r="D608" s="190" t="s">
        <v>739</v>
      </c>
      <c r="E608" s="190"/>
      <c r="F608" s="191">
        <v>2314</v>
      </c>
    </row>
    <row r="609" spans="1:6" ht="11.25">
      <c r="A609" s="188">
        <f t="shared" si="9"/>
        <v>591</v>
      </c>
      <c r="B609" s="189" t="s">
        <v>1044</v>
      </c>
      <c r="C609" s="190" t="s">
        <v>1043</v>
      </c>
      <c r="D609" s="190" t="s">
        <v>16</v>
      </c>
      <c r="E609" s="190"/>
      <c r="F609" s="191">
        <v>2314</v>
      </c>
    </row>
    <row r="610" spans="1:6" ht="11.25">
      <c r="A610" s="188">
        <f t="shared" si="9"/>
        <v>592</v>
      </c>
      <c r="B610" s="189" t="s">
        <v>1008</v>
      </c>
      <c r="C610" s="190" t="s">
        <v>1043</v>
      </c>
      <c r="D610" s="190" t="s">
        <v>16</v>
      </c>
      <c r="E610" s="190" t="s">
        <v>205</v>
      </c>
      <c r="F610" s="191">
        <v>2314</v>
      </c>
    </row>
    <row r="611" spans="1:6" ht="11.25">
      <c r="A611" s="188">
        <f t="shared" si="9"/>
        <v>593</v>
      </c>
      <c r="B611" s="189" t="s">
        <v>208</v>
      </c>
      <c r="C611" s="190" t="s">
        <v>1043</v>
      </c>
      <c r="D611" s="190" t="s">
        <v>16</v>
      </c>
      <c r="E611" s="190" t="s">
        <v>209</v>
      </c>
      <c r="F611" s="191">
        <v>2314</v>
      </c>
    </row>
    <row r="612" spans="1:6" ht="22.5">
      <c r="A612" s="188">
        <f t="shared" si="9"/>
        <v>594</v>
      </c>
      <c r="B612" s="189" t="s">
        <v>919</v>
      </c>
      <c r="C612" s="190" t="s">
        <v>1043</v>
      </c>
      <c r="D612" s="190" t="s">
        <v>920</v>
      </c>
      <c r="E612" s="190"/>
      <c r="F612" s="191">
        <v>647.3</v>
      </c>
    </row>
    <row r="613" spans="1:6" ht="22.5">
      <c r="A613" s="188">
        <f t="shared" si="9"/>
        <v>595</v>
      </c>
      <c r="B613" s="189" t="s">
        <v>438</v>
      </c>
      <c r="C613" s="190" t="s">
        <v>1043</v>
      </c>
      <c r="D613" s="190" t="s">
        <v>921</v>
      </c>
      <c r="E613" s="190"/>
      <c r="F613" s="191">
        <v>647.3</v>
      </c>
    </row>
    <row r="614" spans="1:6" ht="11.25">
      <c r="A614" s="188">
        <f t="shared" si="9"/>
        <v>596</v>
      </c>
      <c r="B614" s="189" t="s">
        <v>1008</v>
      </c>
      <c r="C614" s="190" t="s">
        <v>1043</v>
      </c>
      <c r="D614" s="190" t="s">
        <v>921</v>
      </c>
      <c r="E614" s="190" t="s">
        <v>205</v>
      </c>
      <c r="F614" s="191">
        <v>647.3</v>
      </c>
    </row>
    <row r="615" spans="1:6" ht="11.25">
      <c r="A615" s="188">
        <f t="shared" si="9"/>
        <v>597</v>
      </c>
      <c r="B615" s="189" t="s">
        <v>208</v>
      </c>
      <c r="C615" s="190" t="s">
        <v>1043</v>
      </c>
      <c r="D615" s="190" t="s">
        <v>921</v>
      </c>
      <c r="E615" s="190" t="s">
        <v>209</v>
      </c>
      <c r="F615" s="191">
        <v>647.3</v>
      </c>
    </row>
    <row r="616" spans="1:6" ht="11.25">
      <c r="A616" s="188">
        <f t="shared" si="9"/>
        <v>598</v>
      </c>
      <c r="B616" s="189" t="s">
        <v>743</v>
      </c>
      <c r="C616" s="190" t="s">
        <v>1038</v>
      </c>
      <c r="D616" s="190"/>
      <c r="E616" s="190"/>
      <c r="F616" s="191">
        <f>F617+F622+F627+F632+F637+F642+F647+F652</f>
        <v>36063.50000000001</v>
      </c>
    </row>
    <row r="617" spans="1:6" ht="123.75">
      <c r="A617" s="188">
        <f t="shared" si="9"/>
        <v>599</v>
      </c>
      <c r="B617" s="192" t="s">
        <v>577</v>
      </c>
      <c r="C617" s="190" t="s">
        <v>578</v>
      </c>
      <c r="D617" s="190"/>
      <c r="E617" s="190"/>
      <c r="F617" s="191">
        <v>19800</v>
      </c>
    </row>
    <row r="618" spans="1:6" ht="22.5">
      <c r="A618" s="188">
        <f t="shared" si="9"/>
        <v>600</v>
      </c>
      <c r="B618" s="189" t="s">
        <v>919</v>
      </c>
      <c r="C618" s="190" t="s">
        <v>578</v>
      </c>
      <c r="D618" s="190" t="s">
        <v>920</v>
      </c>
      <c r="E618" s="190"/>
      <c r="F618" s="191">
        <v>19800</v>
      </c>
    </row>
    <row r="619" spans="1:6" ht="22.5">
      <c r="A619" s="188">
        <f t="shared" si="9"/>
        <v>601</v>
      </c>
      <c r="B619" s="189" t="s">
        <v>438</v>
      </c>
      <c r="C619" s="190" t="s">
        <v>578</v>
      </c>
      <c r="D619" s="190" t="s">
        <v>921</v>
      </c>
      <c r="E619" s="190"/>
      <c r="F619" s="191">
        <v>19800</v>
      </c>
    </row>
    <row r="620" spans="1:6" ht="11.25">
      <c r="A620" s="188">
        <f t="shared" si="9"/>
        <v>602</v>
      </c>
      <c r="B620" s="189" t="s">
        <v>1008</v>
      </c>
      <c r="C620" s="190" t="s">
        <v>578</v>
      </c>
      <c r="D620" s="190" t="s">
        <v>921</v>
      </c>
      <c r="E620" s="190" t="s">
        <v>205</v>
      </c>
      <c r="F620" s="191">
        <v>19800</v>
      </c>
    </row>
    <row r="621" spans="1:6" ht="11.25">
      <c r="A621" s="188">
        <f t="shared" si="9"/>
        <v>603</v>
      </c>
      <c r="B621" s="189" t="s">
        <v>208</v>
      </c>
      <c r="C621" s="190" t="s">
        <v>578</v>
      </c>
      <c r="D621" s="190" t="s">
        <v>921</v>
      </c>
      <c r="E621" s="190" t="s">
        <v>209</v>
      </c>
      <c r="F621" s="191">
        <v>19800</v>
      </c>
    </row>
    <row r="622" spans="1:6" ht="56.25">
      <c r="A622" s="188">
        <f t="shared" si="9"/>
        <v>604</v>
      </c>
      <c r="B622" s="189" t="s">
        <v>464</v>
      </c>
      <c r="C622" s="190" t="s">
        <v>1039</v>
      </c>
      <c r="D622" s="190"/>
      <c r="E622" s="190"/>
      <c r="F622" s="191">
        <f>F623</f>
        <v>14608</v>
      </c>
    </row>
    <row r="623" spans="1:6" ht="11.25">
      <c r="A623" s="188">
        <f t="shared" si="9"/>
        <v>605</v>
      </c>
      <c r="B623" s="189" t="s">
        <v>949</v>
      </c>
      <c r="C623" s="190" t="s">
        <v>1039</v>
      </c>
      <c r="D623" s="190" t="s">
        <v>950</v>
      </c>
      <c r="E623" s="190"/>
      <c r="F623" s="191">
        <f>F624</f>
        <v>14608</v>
      </c>
    </row>
    <row r="624" spans="1:6" ht="33.75">
      <c r="A624" s="188">
        <f t="shared" si="9"/>
        <v>606</v>
      </c>
      <c r="B624" s="189" t="s">
        <v>763</v>
      </c>
      <c r="C624" s="190" t="s">
        <v>1039</v>
      </c>
      <c r="D624" s="190" t="s">
        <v>764</v>
      </c>
      <c r="E624" s="190"/>
      <c r="F624" s="191">
        <f>F625</f>
        <v>14608</v>
      </c>
    </row>
    <row r="625" spans="1:6" ht="11.25">
      <c r="A625" s="188">
        <f t="shared" si="9"/>
        <v>607</v>
      </c>
      <c r="B625" s="189" t="s">
        <v>1008</v>
      </c>
      <c r="C625" s="190" t="s">
        <v>1039</v>
      </c>
      <c r="D625" s="190" t="s">
        <v>764</v>
      </c>
      <c r="E625" s="190" t="s">
        <v>205</v>
      </c>
      <c r="F625" s="191">
        <f>F626</f>
        <v>14608</v>
      </c>
    </row>
    <row r="626" spans="1:6" ht="11.25">
      <c r="A626" s="188">
        <f t="shared" si="9"/>
        <v>608</v>
      </c>
      <c r="B626" s="189" t="s">
        <v>206</v>
      </c>
      <c r="C626" s="190" t="s">
        <v>1039</v>
      </c>
      <c r="D626" s="190" t="s">
        <v>764</v>
      </c>
      <c r="E626" s="190" t="s">
        <v>207</v>
      </c>
      <c r="F626" s="191">
        <f>9108.2+5499.8</f>
        <v>14608</v>
      </c>
    </row>
    <row r="627" spans="1:6" ht="67.5">
      <c r="A627" s="188">
        <f t="shared" si="9"/>
        <v>609</v>
      </c>
      <c r="B627" s="192" t="s">
        <v>465</v>
      </c>
      <c r="C627" s="190" t="s">
        <v>1045</v>
      </c>
      <c r="D627" s="190"/>
      <c r="E627" s="190"/>
      <c r="F627" s="191">
        <v>425</v>
      </c>
    </row>
    <row r="628" spans="1:6" ht="22.5">
      <c r="A628" s="188">
        <f t="shared" si="9"/>
        <v>610</v>
      </c>
      <c r="B628" s="189" t="s">
        <v>919</v>
      </c>
      <c r="C628" s="190" t="s">
        <v>1045</v>
      </c>
      <c r="D628" s="190" t="s">
        <v>920</v>
      </c>
      <c r="E628" s="190"/>
      <c r="F628" s="191">
        <v>425</v>
      </c>
    </row>
    <row r="629" spans="1:6" ht="22.5">
      <c r="A629" s="188">
        <f t="shared" si="9"/>
        <v>611</v>
      </c>
      <c r="B629" s="189" t="s">
        <v>438</v>
      </c>
      <c r="C629" s="190" t="s">
        <v>1045</v>
      </c>
      <c r="D629" s="190" t="s">
        <v>921</v>
      </c>
      <c r="E629" s="190"/>
      <c r="F629" s="191">
        <v>425</v>
      </c>
    </row>
    <row r="630" spans="1:6" ht="11.25">
      <c r="A630" s="188">
        <f t="shared" si="9"/>
        <v>612</v>
      </c>
      <c r="B630" s="189" t="s">
        <v>1008</v>
      </c>
      <c r="C630" s="190" t="s">
        <v>1045</v>
      </c>
      <c r="D630" s="190" t="s">
        <v>921</v>
      </c>
      <c r="E630" s="190" t="s">
        <v>205</v>
      </c>
      <c r="F630" s="191">
        <v>425</v>
      </c>
    </row>
    <row r="631" spans="1:6" ht="11.25">
      <c r="A631" s="188">
        <f t="shared" si="9"/>
        <v>613</v>
      </c>
      <c r="B631" s="189" t="s">
        <v>208</v>
      </c>
      <c r="C631" s="190" t="s">
        <v>1045</v>
      </c>
      <c r="D631" s="190" t="s">
        <v>921</v>
      </c>
      <c r="E631" s="190" t="s">
        <v>209</v>
      </c>
      <c r="F631" s="191">
        <v>425</v>
      </c>
    </row>
    <row r="632" spans="1:6" ht="90">
      <c r="A632" s="188">
        <f t="shared" si="9"/>
        <v>614</v>
      </c>
      <c r="B632" s="192" t="s">
        <v>466</v>
      </c>
      <c r="C632" s="190" t="s">
        <v>467</v>
      </c>
      <c r="D632" s="190"/>
      <c r="E632" s="190"/>
      <c r="F632" s="191">
        <v>573.9</v>
      </c>
    </row>
    <row r="633" spans="1:6" ht="22.5">
      <c r="A633" s="188">
        <f t="shared" si="9"/>
        <v>615</v>
      </c>
      <c r="B633" s="189" t="s">
        <v>919</v>
      </c>
      <c r="C633" s="190" t="s">
        <v>467</v>
      </c>
      <c r="D633" s="190" t="s">
        <v>920</v>
      </c>
      <c r="E633" s="190"/>
      <c r="F633" s="191">
        <v>573.9</v>
      </c>
    </row>
    <row r="634" spans="1:6" ht="22.5">
      <c r="A634" s="188">
        <f t="shared" si="9"/>
        <v>616</v>
      </c>
      <c r="B634" s="189" t="s">
        <v>438</v>
      </c>
      <c r="C634" s="190" t="s">
        <v>467</v>
      </c>
      <c r="D634" s="190" t="s">
        <v>921</v>
      </c>
      <c r="E634" s="190"/>
      <c r="F634" s="191">
        <v>573.9</v>
      </c>
    </row>
    <row r="635" spans="1:6" ht="11.25">
      <c r="A635" s="188">
        <f t="shared" si="9"/>
        <v>617</v>
      </c>
      <c r="B635" s="189" t="s">
        <v>1046</v>
      </c>
      <c r="C635" s="190" t="s">
        <v>467</v>
      </c>
      <c r="D635" s="190" t="s">
        <v>921</v>
      </c>
      <c r="E635" s="190" t="s">
        <v>210</v>
      </c>
      <c r="F635" s="191">
        <v>573.9</v>
      </c>
    </row>
    <row r="636" spans="1:6" ht="11.25">
      <c r="A636" s="188">
        <f t="shared" si="9"/>
        <v>618</v>
      </c>
      <c r="B636" s="189" t="s">
        <v>213</v>
      </c>
      <c r="C636" s="190" t="s">
        <v>467</v>
      </c>
      <c r="D636" s="190" t="s">
        <v>921</v>
      </c>
      <c r="E636" s="190" t="s">
        <v>214</v>
      </c>
      <c r="F636" s="191">
        <v>573.9</v>
      </c>
    </row>
    <row r="637" spans="1:6" ht="78.75">
      <c r="A637" s="188">
        <f t="shared" si="9"/>
        <v>619</v>
      </c>
      <c r="B637" s="192" t="s">
        <v>580</v>
      </c>
      <c r="C637" s="190" t="s">
        <v>581</v>
      </c>
      <c r="D637" s="190"/>
      <c r="E637" s="190"/>
      <c r="F637" s="191">
        <v>444.4</v>
      </c>
    </row>
    <row r="638" spans="1:6" ht="22.5">
      <c r="A638" s="188">
        <f t="shared" si="9"/>
        <v>620</v>
      </c>
      <c r="B638" s="189" t="s">
        <v>919</v>
      </c>
      <c r="C638" s="190" t="s">
        <v>581</v>
      </c>
      <c r="D638" s="190" t="s">
        <v>920</v>
      </c>
      <c r="E638" s="190"/>
      <c r="F638" s="191">
        <v>444.4</v>
      </c>
    </row>
    <row r="639" spans="1:6" ht="22.5">
      <c r="A639" s="188">
        <f t="shared" si="9"/>
        <v>621</v>
      </c>
      <c r="B639" s="189" t="s">
        <v>438</v>
      </c>
      <c r="C639" s="190" t="s">
        <v>581</v>
      </c>
      <c r="D639" s="190" t="s">
        <v>921</v>
      </c>
      <c r="E639" s="190"/>
      <c r="F639" s="191">
        <v>444.4</v>
      </c>
    </row>
    <row r="640" spans="1:6" ht="11.25">
      <c r="A640" s="188">
        <f t="shared" si="9"/>
        <v>622</v>
      </c>
      <c r="B640" s="189" t="s">
        <v>1046</v>
      </c>
      <c r="C640" s="190" t="s">
        <v>581</v>
      </c>
      <c r="D640" s="190" t="s">
        <v>921</v>
      </c>
      <c r="E640" s="190" t="s">
        <v>210</v>
      </c>
      <c r="F640" s="191">
        <v>444.4</v>
      </c>
    </row>
    <row r="641" spans="1:6" ht="11.25">
      <c r="A641" s="188">
        <f t="shared" si="9"/>
        <v>623</v>
      </c>
      <c r="B641" s="189" t="s">
        <v>213</v>
      </c>
      <c r="C641" s="190" t="s">
        <v>581</v>
      </c>
      <c r="D641" s="190" t="s">
        <v>921</v>
      </c>
      <c r="E641" s="190" t="s">
        <v>214</v>
      </c>
      <c r="F641" s="191">
        <v>444.4</v>
      </c>
    </row>
    <row r="642" spans="1:6" ht="67.5">
      <c r="A642" s="188">
        <f t="shared" si="9"/>
        <v>624</v>
      </c>
      <c r="B642" s="192" t="s">
        <v>582</v>
      </c>
      <c r="C642" s="190" t="s">
        <v>583</v>
      </c>
      <c r="D642" s="190"/>
      <c r="E642" s="190"/>
      <c r="F642" s="191">
        <v>66.8</v>
      </c>
    </row>
    <row r="643" spans="1:6" ht="22.5">
      <c r="A643" s="188">
        <f t="shared" si="9"/>
        <v>625</v>
      </c>
      <c r="B643" s="189" t="s">
        <v>919</v>
      </c>
      <c r="C643" s="190" t="s">
        <v>583</v>
      </c>
      <c r="D643" s="190" t="s">
        <v>920</v>
      </c>
      <c r="E643" s="190"/>
      <c r="F643" s="191">
        <v>66.8</v>
      </c>
    </row>
    <row r="644" spans="1:6" ht="22.5">
      <c r="A644" s="188">
        <f t="shared" si="9"/>
        <v>626</v>
      </c>
      <c r="B644" s="189" t="s">
        <v>438</v>
      </c>
      <c r="C644" s="190" t="s">
        <v>583</v>
      </c>
      <c r="D644" s="190" t="s">
        <v>921</v>
      </c>
      <c r="E644" s="190"/>
      <c r="F644" s="191">
        <v>66.8</v>
      </c>
    </row>
    <row r="645" spans="1:6" ht="11.25">
      <c r="A645" s="188">
        <f t="shared" si="9"/>
        <v>627</v>
      </c>
      <c r="B645" s="189" t="s">
        <v>1046</v>
      </c>
      <c r="C645" s="190" t="s">
        <v>583</v>
      </c>
      <c r="D645" s="190" t="s">
        <v>921</v>
      </c>
      <c r="E645" s="190" t="s">
        <v>210</v>
      </c>
      <c r="F645" s="191">
        <v>66.8</v>
      </c>
    </row>
    <row r="646" spans="1:6" ht="11.25">
      <c r="A646" s="188">
        <f t="shared" si="9"/>
        <v>628</v>
      </c>
      <c r="B646" s="189" t="s">
        <v>213</v>
      </c>
      <c r="C646" s="190" t="s">
        <v>583</v>
      </c>
      <c r="D646" s="190" t="s">
        <v>921</v>
      </c>
      <c r="E646" s="190" t="s">
        <v>214</v>
      </c>
      <c r="F646" s="191">
        <v>66.8</v>
      </c>
    </row>
    <row r="647" spans="1:6" ht="56.25">
      <c r="A647" s="188">
        <f t="shared" si="9"/>
        <v>629</v>
      </c>
      <c r="B647" s="192" t="s">
        <v>573</v>
      </c>
      <c r="C647" s="190" t="s">
        <v>574</v>
      </c>
      <c r="D647" s="190"/>
      <c r="E647" s="190"/>
      <c r="F647" s="191">
        <v>9.5</v>
      </c>
    </row>
    <row r="648" spans="1:6" ht="22.5">
      <c r="A648" s="188">
        <f t="shared" si="9"/>
        <v>630</v>
      </c>
      <c r="B648" s="189" t="s">
        <v>919</v>
      </c>
      <c r="C648" s="190" t="s">
        <v>574</v>
      </c>
      <c r="D648" s="190" t="s">
        <v>920</v>
      </c>
      <c r="E648" s="190"/>
      <c r="F648" s="191">
        <v>9.5</v>
      </c>
    </row>
    <row r="649" spans="1:6" ht="22.5">
      <c r="A649" s="188">
        <f t="shared" si="9"/>
        <v>631</v>
      </c>
      <c r="B649" s="189" t="s">
        <v>438</v>
      </c>
      <c r="C649" s="190" t="s">
        <v>574</v>
      </c>
      <c r="D649" s="190" t="s">
        <v>921</v>
      </c>
      <c r="E649" s="190"/>
      <c r="F649" s="191">
        <v>9.5</v>
      </c>
    </row>
    <row r="650" spans="1:6" ht="11.25">
      <c r="A650" s="188">
        <f t="shared" si="9"/>
        <v>632</v>
      </c>
      <c r="B650" s="189" t="s">
        <v>1008</v>
      </c>
      <c r="C650" s="190" t="s">
        <v>574</v>
      </c>
      <c r="D650" s="190" t="s">
        <v>921</v>
      </c>
      <c r="E650" s="190" t="s">
        <v>205</v>
      </c>
      <c r="F650" s="191">
        <v>9.5</v>
      </c>
    </row>
    <row r="651" spans="1:6" ht="11.25">
      <c r="A651" s="188">
        <f t="shared" si="9"/>
        <v>633</v>
      </c>
      <c r="B651" s="189" t="s">
        <v>206</v>
      </c>
      <c r="C651" s="190" t="s">
        <v>574</v>
      </c>
      <c r="D651" s="190" t="s">
        <v>921</v>
      </c>
      <c r="E651" s="190" t="s">
        <v>207</v>
      </c>
      <c r="F651" s="191">
        <v>9.5</v>
      </c>
    </row>
    <row r="652" spans="1:6" ht="45">
      <c r="A652" s="188">
        <f t="shared" si="9"/>
        <v>634</v>
      </c>
      <c r="B652" s="189" t="s">
        <v>575</v>
      </c>
      <c r="C652" s="190" t="s">
        <v>576</v>
      </c>
      <c r="D652" s="190"/>
      <c r="E652" s="190"/>
      <c r="F652" s="191">
        <v>135.9</v>
      </c>
    </row>
    <row r="653" spans="1:6" ht="22.5">
      <c r="A653" s="188">
        <f t="shared" si="9"/>
        <v>635</v>
      </c>
      <c r="B653" s="189" t="s">
        <v>919</v>
      </c>
      <c r="C653" s="190" t="s">
        <v>576</v>
      </c>
      <c r="D653" s="190" t="s">
        <v>920</v>
      </c>
      <c r="E653" s="190"/>
      <c r="F653" s="191">
        <v>135.9</v>
      </c>
    </row>
    <row r="654" spans="1:6" ht="22.5">
      <c r="A654" s="188">
        <f t="shared" si="9"/>
        <v>636</v>
      </c>
      <c r="B654" s="189" t="s">
        <v>438</v>
      </c>
      <c r="C654" s="190" t="s">
        <v>576</v>
      </c>
      <c r="D654" s="190" t="s">
        <v>921</v>
      </c>
      <c r="E654" s="190"/>
      <c r="F654" s="191">
        <v>135.9</v>
      </c>
    </row>
    <row r="655" spans="1:6" ht="11.25">
      <c r="A655" s="188">
        <f t="shared" si="9"/>
        <v>637</v>
      </c>
      <c r="B655" s="189" t="s">
        <v>1008</v>
      </c>
      <c r="C655" s="190" t="s">
        <v>576</v>
      </c>
      <c r="D655" s="190" t="s">
        <v>921</v>
      </c>
      <c r="E655" s="190" t="s">
        <v>205</v>
      </c>
      <c r="F655" s="191">
        <v>135.9</v>
      </c>
    </row>
    <row r="656" spans="1:6" ht="11.25">
      <c r="A656" s="188">
        <f t="shared" si="9"/>
        <v>638</v>
      </c>
      <c r="B656" s="189" t="s">
        <v>206</v>
      </c>
      <c r="C656" s="190" t="s">
        <v>576</v>
      </c>
      <c r="D656" s="190" t="s">
        <v>921</v>
      </c>
      <c r="E656" s="190" t="s">
        <v>207</v>
      </c>
      <c r="F656" s="191">
        <v>135.9</v>
      </c>
    </row>
    <row r="657" spans="1:6" ht="32.25">
      <c r="A657" s="188">
        <f t="shared" si="9"/>
        <v>639</v>
      </c>
      <c r="B657" s="167" t="s">
        <v>926</v>
      </c>
      <c r="C657" s="166" t="s">
        <v>927</v>
      </c>
      <c r="D657" s="166"/>
      <c r="E657" s="166"/>
      <c r="F657" s="168">
        <f>F658+F684</f>
        <v>835.5</v>
      </c>
    </row>
    <row r="658" spans="1:6" ht="22.5">
      <c r="A658" s="188">
        <f t="shared" si="9"/>
        <v>640</v>
      </c>
      <c r="B658" s="189" t="s">
        <v>928</v>
      </c>
      <c r="C658" s="190" t="s">
        <v>929</v>
      </c>
      <c r="D658" s="190"/>
      <c r="E658" s="190"/>
      <c r="F658" s="191">
        <f>F659+F664+F669+F674+F679</f>
        <v>825.5</v>
      </c>
    </row>
    <row r="659" spans="1:6" ht="67.5">
      <c r="A659" s="188">
        <f t="shared" si="9"/>
        <v>641</v>
      </c>
      <c r="B659" s="192" t="s">
        <v>930</v>
      </c>
      <c r="C659" s="190" t="s">
        <v>931</v>
      </c>
      <c r="D659" s="190"/>
      <c r="E659" s="190"/>
      <c r="F659" s="191">
        <v>1</v>
      </c>
    </row>
    <row r="660" spans="1:6" ht="22.5">
      <c r="A660" s="188">
        <f t="shared" si="9"/>
        <v>642</v>
      </c>
      <c r="B660" s="189" t="s">
        <v>919</v>
      </c>
      <c r="C660" s="190" t="s">
        <v>931</v>
      </c>
      <c r="D660" s="190" t="s">
        <v>920</v>
      </c>
      <c r="E660" s="190"/>
      <c r="F660" s="191">
        <v>1</v>
      </c>
    </row>
    <row r="661" spans="1:6" ht="22.5">
      <c r="A661" s="188">
        <f t="shared" si="9"/>
        <v>643</v>
      </c>
      <c r="B661" s="189" t="s">
        <v>438</v>
      </c>
      <c r="C661" s="190" t="s">
        <v>931</v>
      </c>
      <c r="D661" s="190" t="s">
        <v>921</v>
      </c>
      <c r="E661" s="190"/>
      <c r="F661" s="191">
        <v>1</v>
      </c>
    </row>
    <row r="662" spans="1:6" ht="11.25">
      <c r="A662" s="188">
        <f t="shared" si="9"/>
        <v>644</v>
      </c>
      <c r="B662" s="189" t="s">
        <v>731</v>
      </c>
      <c r="C662" s="190" t="s">
        <v>931</v>
      </c>
      <c r="D662" s="190" t="s">
        <v>921</v>
      </c>
      <c r="E662" s="190" t="s">
        <v>343</v>
      </c>
      <c r="F662" s="191">
        <v>1</v>
      </c>
    </row>
    <row r="663" spans="1:6" ht="33.75">
      <c r="A663" s="188">
        <f t="shared" si="9"/>
        <v>645</v>
      </c>
      <c r="B663" s="189" t="s">
        <v>722</v>
      </c>
      <c r="C663" s="190" t="s">
        <v>931</v>
      </c>
      <c r="D663" s="190" t="s">
        <v>921</v>
      </c>
      <c r="E663" s="190" t="s">
        <v>348</v>
      </c>
      <c r="F663" s="191">
        <v>1</v>
      </c>
    </row>
    <row r="664" spans="1:6" ht="78.75">
      <c r="A664" s="188">
        <f t="shared" si="9"/>
        <v>646</v>
      </c>
      <c r="B664" s="192" t="s">
        <v>964</v>
      </c>
      <c r="C664" s="190" t="s">
        <v>965</v>
      </c>
      <c r="D664" s="190"/>
      <c r="E664" s="190"/>
      <c r="F664" s="191">
        <v>300</v>
      </c>
    </row>
    <row r="665" spans="1:6" ht="22.5">
      <c r="A665" s="188">
        <f t="shared" si="9"/>
        <v>647</v>
      </c>
      <c r="B665" s="189" t="s">
        <v>919</v>
      </c>
      <c r="C665" s="190" t="s">
        <v>965</v>
      </c>
      <c r="D665" s="190" t="s">
        <v>920</v>
      </c>
      <c r="E665" s="190"/>
      <c r="F665" s="191">
        <v>300</v>
      </c>
    </row>
    <row r="666" spans="1:6" ht="22.5">
      <c r="A666" s="188">
        <f t="shared" si="9"/>
        <v>648</v>
      </c>
      <c r="B666" s="189" t="s">
        <v>438</v>
      </c>
      <c r="C666" s="190" t="s">
        <v>965</v>
      </c>
      <c r="D666" s="190" t="s">
        <v>921</v>
      </c>
      <c r="E666" s="190"/>
      <c r="F666" s="191">
        <v>300</v>
      </c>
    </row>
    <row r="667" spans="1:6" ht="11.25">
      <c r="A667" s="188">
        <f t="shared" si="9"/>
        <v>649</v>
      </c>
      <c r="B667" s="189" t="s">
        <v>757</v>
      </c>
      <c r="C667" s="190" t="s">
        <v>965</v>
      </c>
      <c r="D667" s="190" t="s">
        <v>921</v>
      </c>
      <c r="E667" s="190" t="s">
        <v>200</v>
      </c>
      <c r="F667" s="191">
        <v>300</v>
      </c>
    </row>
    <row r="668" spans="1:6" ht="11.25">
      <c r="A668" s="188">
        <f t="shared" si="9"/>
        <v>650</v>
      </c>
      <c r="B668" s="189" t="s">
        <v>725</v>
      </c>
      <c r="C668" s="190" t="s">
        <v>965</v>
      </c>
      <c r="D668" s="190" t="s">
        <v>921</v>
      </c>
      <c r="E668" s="190" t="s">
        <v>726</v>
      </c>
      <c r="F668" s="191">
        <v>300</v>
      </c>
    </row>
    <row r="669" spans="1:6" ht="78.75">
      <c r="A669" s="188">
        <f t="shared" si="9"/>
        <v>651</v>
      </c>
      <c r="B669" s="192" t="s">
        <v>468</v>
      </c>
      <c r="C669" s="190" t="s">
        <v>469</v>
      </c>
      <c r="D669" s="190"/>
      <c r="E669" s="190"/>
      <c r="F669" s="191">
        <v>49</v>
      </c>
    </row>
    <row r="670" spans="1:6" ht="22.5">
      <c r="A670" s="188">
        <f aca="true" t="shared" si="10" ref="A670:A733">A669+1</f>
        <v>652</v>
      </c>
      <c r="B670" s="189" t="s">
        <v>919</v>
      </c>
      <c r="C670" s="190" t="s">
        <v>469</v>
      </c>
      <c r="D670" s="190" t="s">
        <v>920</v>
      </c>
      <c r="E670" s="190"/>
      <c r="F670" s="191">
        <v>49</v>
      </c>
    </row>
    <row r="671" spans="1:6" ht="22.5">
      <c r="A671" s="188">
        <f t="shared" si="10"/>
        <v>653</v>
      </c>
      <c r="B671" s="189" t="s">
        <v>438</v>
      </c>
      <c r="C671" s="190" t="s">
        <v>469</v>
      </c>
      <c r="D671" s="190" t="s">
        <v>921</v>
      </c>
      <c r="E671" s="190"/>
      <c r="F671" s="191">
        <v>49</v>
      </c>
    </row>
    <row r="672" spans="1:6" ht="11.25">
      <c r="A672" s="188">
        <f t="shared" si="10"/>
        <v>654</v>
      </c>
      <c r="B672" s="189" t="s">
        <v>731</v>
      </c>
      <c r="C672" s="190" t="s">
        <v>469</v>
      </c>
      <c r="D672" s="190" t="s">
        <v>921</v>
      </c>
      <c r="E672" s="190" t="s">
        <v>200</v>
      </c>
      <c r="F672" s="191">
        <v>49</v>
      </c>
    </row>
    <row r="673" spans="1:6" ht="11.25">
      <c r="A673" s="188">
        <f t="shared" si="10"/>
        <v>655</v>
      </c>
      <c r="B673" s="199" t="s">
        <v>334</v>
      </c>
      <c r="C673" s="190" t="s">
        <v>469</v>
      </c>
      <c r="D673" s="190" t="s">
        <v>921</v>
      </c>
      <c r="E673" s="190" t="s">
        <v>330</v>
      </c>
      <c r="F673" s="191">
        <v>49</v>
      </c>
    </row>
    <row r="674" spans="1:6" ht="56.25">
      <c r="A674" s="188">
        <f t="shared" si="10"/>
        <v>656</v>
      </c>
      <c r="B674" s="189" t="s">
        <v>470</v>
      </c>
      <c r="C674" s="190" t="s">
        <v>471</v>
      </c>
      <c r="D674" s="190"/>
      <c r="E674" s="190"/>
      <c r="F674" s="191">
        <v>25.5</v>
      </c>
    </row>
    <row r="675" spans="1:6" ht="22.5">
      <c r="A675" s="188">
        <f t="shared" si="10"/>
        <v>657</v>
      </c>
      <c r="B675" s="189" t="s">
        <v>919</v>
      </c>
      <c r="C675" s="190" t="s">
        <v>471</v>
      </c>
      <c r="D675" s="190" t="s">
        <v>920</v>
      </c>
      <c r="E675" s="190"/>
      <c r="F675" s="191">
        <v>25.5</v>
      </c>
    </row>
    <row r="676" spans="1:6" ht="22.5">
      <c r="A676" s="188">
        <f t="shared" si="10"/>
        <v>658</v>
      </c>
      <c r="B676" s="189" t="s">
        <v>438</v>
      </c>
      <c r="C676" s="190" t="s">
        <v>471</v>
      </c>
      <c r="D676" s="190" t="s">
        <v>921</v>
      </c>
      <c r="E676" s="190"/>
      <c r="F676" s="191">
        <v>25.5</v>
      </c>
    </row>
    <row r="677" spans="1:6" ht="11.25">
      <c r="A677" s="188">
        <f t="shared" si="10"/>
        <v>659</v>
      </c>
      <c r="B677" s="189" t="s">
        <v>757</v>
      </c>
      <c r="C677" s="190" t="s">
        <v>471</v>
      </c>
      <c r="D677" s="190" t="s">
        <v>921</v>
      </c>
      <c r="E677" s="190" t="s">
        <v>200</v>
      </c>
      <c r="F677" s="191">
        <v>25.5</v>
      </c>
    </row>
    <row r="678" spans="1:6" ht="11.25">
      <c r="A678" s="188">
        <f t="shared" si="10"/>
        <v>660</v>
      </c>
      <c r="B678" s="189" t="s">
        <v>725</v>
      </c>
      <c r="C678" s="190" t="s">
        <v>471</v>
      </c>
      <c r="D678" s="190" t="s">
        <v>921</v>
      </c>
      <c r="E678" s="190" t="s">
        <v>726</v>
      </c>
      <c r="F678" s="191">
        <v>25.5</v>
      </c>
    </row>
    <row r="679" spans="1:6" ht="78.75">
      <c r="A679" s="188">
        <f t="shared" si="10"/>
        <v>661</v>
      </c>
      <c r="B679" s="192" t="s">
        <v>567</v>
      </c>
      <c r="C679" s="190" t="s">
        <v>568</v>
      </c>
      <c r="D679" s="190"/>
      <c r="E679" s="190"/>
      <c r="F679" s="191">
        <v>450</v>
      </c>
    </row>
    <row r="680" spans="1:6" ht="22.5">
      <c r="A680" s="188">
        <f t="shared" si="10"/>
        <v>662</v>
      </c>
      <c r="B680" s="189" t="s">
        <v>919</v>
      </c>
      <c r="C680" s="190" t="s">
        <v>568</v>
      </c>
      <c r="D680" s="190" t="s">
        <v>920</v>
      </c>
      <c r="E680" s="190"/>
      <c r="F680" s="191">
        <v>450</v>
      </c>
    </row>
    <row r="681" spans="1:6" ht="22.5">
      <c r="A681" s="188">
        <f t="shared" si="10"/>
        <v>663</v>
      </c>
      <c r="B681" s="189" t="s">
        <v>438</v>
      </c>
      <c r="C681" s="190" t="s">
        <v>568</v>
      </c>
      <c r="D681" s="190" t="s">
        <v>921</v>
      </c>
      <c r="E681" s="190"/>
      <c r="F681" s="191">
        <v>450</v>
      </c>
    </row>
    <row r="682" spans="1:6" ht="11.25">
      <c r="A682" s="188">
        <f t="shared" si="10"/>
        <v>664</v>
      </c>
      <c r="B682" s="189" t="s">
        <v>757</v>
      </c>
      <c r="C682" s="190" t="s">
        <v>568</v>
      </c>
      <c r="D682" s="190" t="s">
        <v>921</v>
      </c>
      <c r="E682" s="190" t="s">
        <v>200</v>
      </c>
      <c r="F682" s="191">
        <v>450</v>
      </c>
    </row>
    <row r="683" spans="1:6" ht="11.25">
      <c r="A683" s="188">
        <f t="shared" si="10"/>
        <v>665</v>
      </c>
      <c r="B683" s="189" t="s">
        <v>725</v>
      </c>
      <c r="C683" s="190" t="s">
        <v>568</v>
      </c>
      <c r="D683" s="190" t="s">
        <v>921</v>
      </c>
      <c r="E683" s="190" t="s">
        <v>726</v>
      </c>
      <c r="F683" s="191">
        <v>450</v>
      </c>
    </row>
    <row r="684" spans="1:6" ht="33.75">
      <c r="A684" s="188">
        <f t="shared" si="10"/>
        <v>666</v>
      </c>
      <c r="B684" s="189" t="s">
        <v>472</v>
      </c>
      <c r="C684" s="190" t="s">
        <v>932</v>
      </c>
      <c r="D684" s="190"/>
      <c r="E684" s="190"/>
      <c r="F684" s="191">
        <f>F685</f>
        <v>10</v>
      </c>
    </row>
    <row r="685" spans="1:6" ht="78.75">
      <c r="A685" s="188">
        <f t="shared" si="10"/>
        <v>667</v>
      </c>
      <c r="B685" s="192" t="s">
        <v>473</v>
      </c>
      <c r="C685" s="190" t="s">
        <v>740</v>
      </c>
      <c r="D685" s="190"/>
      <c r="E685" s="190"/>
      <c r="F685" s="191">
        <v>10</v>
      </c>
    </row>
    <row r="686" spans="1:6" ht="22.5">
      <c r="A686" s="188">
        <f t="shared" si="10"/>
        <v>668</v>
      </c>
      <c r="B686" s="189" t="s">
        <v>919</v>
      </c>
      <c r="C686" s="190" t="s">
        <v>740</v>
      </c>
      <c r="D686" s="190" t="s">
        <v>920</v>
      </c>
      <c r="E686" s="190"/>
      <c r="F686" s="191">
        <v>10</v>
      </c>
    </row>
    <row r="687" spans="1:6" ht="22.5">
      <c r="A687" s="188">
        <f t="shared" si="10"/>
        <v>669</v>
      </c>
      <c r="B687" s="189" t="s">
        <v>438</v>
      </c>
      <c r="C687" s="190" t="s">
        <v>740</v>
      </c>
      <c r="D687" s="190" t="s">
        <v>921</v>
      </c>
      <c r="E687" s="190"/>
      <c r="F687" s="191">
        <v>10</v>
      </c>
    </row>
    <row r="688" spans="1:6" ht="11.25">
      <c r="A688" s="188">
        <f t="shared" si="10"/>
        <v>670</v>
      </c>
      <c r="B688" s="189" t="s">
        <v>731</v>
      </c>
      <c r="C688" s="190" t="s">
        <v>740</v>
      </c>
      <c r="D688" s="190" t="s">
        <v>921</v>
      </c>
      <c r="E688" s="190" t="s">
        <v>343</v>
      </c>
      <c r="F688" s="191">
        <v>10</v>
      </c>
    </row>
    <row r="689" spans="1:6" ht="33.75">
      <c r="A689" s="188">
        <f t="shared" si="10"/>
        <v>671</v>
      </c>
      <c r="B689" s="189" t="s">
        <v>722</v>
      </c>
      <c r="C689" s="190" t="s">
        <v>740</v>
      </c>
      <c r="D689" s="190" t="s">
        <v>921</v>
      </c>
      <c r="E689" s="190" t="s">
        <v>348</v>
      </c>
      <c r="F689" s="191">
        <v>10</v>
      </c>
    </row>
    <row r="690" spans="1:6" ht="21.75">
      <c r="A690" s="188">
        <f t="shared" si="10"/>
        <v>672</v>
      </c>
      <c r="B690" s="167" t="s">
        <v>971</v>
      </c>
      <c r="C690" s="166" t="s">
        <v>972</v>
      </c>
      <c r="D690" s="166"/>
      <c r="E690" s="166"/>
      <c r="F690" s="168">
        <f>F691</f>
        <v>1649</v>
      </c>
    </row>
    <row r="691" spans="1:6" ht="11.25">
      <c r="A691" s="188">
        <f t="shared" si="10"/>
        <v>673</v>
      </c>
      <c r="B691" s="189" t="s">
        <v>743</v>
      </c>
      <c r="C691" s="190" t="s">
        <v>973</v>
      </c>
      <c r="D691" s="190"/>
      <c r="E691" s="190"/>
      <c r="F691" s="191">
        <v>1649</v>
      </c>
    </row>
    <row r="692" spans="1:6" ht="56.25">
      <c r="A692" s="188">
        <f t="shared" si="10"/>
        <v>674</v>
      </c>
      <c r="B692" s="189" t="s">
        <v>474</v>
      </c>
      <c r="C692" s="190" t="s">
        <v>475</v>
      </c>
      <c r="D692" s="190"/>
      <c r="E692" s="190"/>
      <c r="F692" s="191">
        <v>814</v>
      </c>
    </row>
    <row r="693" spans="1:6" ht="22.5">
      <c r="A693" s="188">
        <f t="shared" si="10"/>
        <v>675</v>
      </c>
      <c r="B693" s="189" t="s">
        <v>919</v>
      </c>
      <c r="C693" s="190" t="s">
        <v>475</v>
      </c>
      <c r="D693" s="190" t="s">
        <v>920</v>
      </c>
      <c r="E693" s="190"/>
      <c r="F693" s="191">
        <v>814</v>
      </c>
    </row>
    <row r="694" spans="1:6" ht="22.5">
      <c r="A694" s="188">
        <f t="shared" si="10"/>
        <v>676</v>
      </c>
      <c r="B694" s="189" t="s">
        <v>438</v>
      </c>
      <c r="C694" s="190" t="s">
        <v>475</v>
      </c>
      <c r="D694" s="190" t="s">
        <v>921</v>
      </c>
      <c r="E694" s="190"/>
      <c r="F694" s="191">
        <v>814</v>
      </c>
    </row>
    <row r="695" spans="1:6" ht="11.25">
      <c r="A695" s="188">
        <f t="shared" si="10"/>
        <v>677</v>
      </c>
      <c r="B695" s="189" t="s">
        <v>757</v>
      </c>
      <c r="C695" s="190" t="s">
        <v>475</v>
      </c>
      <c r="D695" s="190" t="s">
        <v>921</v>
      </c>
      <c r="E695" s="190" t="s">
        <v>200</v>
      </c>
      <c r="F695" s="191">
        <v>814</v>
      </c>
    </row>
    <row r="696" spans="1:6" ht="11.25">
      <c r="A696" s="188">
        <f t="shared" si="10"/>
        <v>678</v>
      </c>
      <c r="B696" s="189" t="s">
        <v>334</v>
      </c>
      <c r="C696" s="190" t="s">
        <v>475</v>
      </c>
      <c r="D696" s="190" t="s">
        <v>921</v>
      </c>
      <c r="E696" s="190" t="s">
        <v>330</v>
      </c>
      <c r="F696" s="191">
        <v>814</v>
      </c>
    </row>
    <row r="697" spans="1:6" ht="56.25">
      <c r="A697" s="188">
        <f t="shared" si="10"/>
        <v>679</v>
      </c>
      <c r="B697" s="189" t="s">
        <v>974</v>
      </c>
      <c r="C697" s="190" t="s">
        <v>975</v>
      </c>
      <c r="D697" s="190"/>
      <c r="E697" s="190"/>
      <c r="F697" s="191">
        <v>635</v>
      </c>
    </row>
    <row r="698" spans="1:6" ht="22.5">
      <c r="A698" s="188">
        <f t="shared" si="10"/>
        <v>680</v>
      </c>
      <c r="B698" s="189" t="s">
        <v>919</v>
      </c>
      <c r="C698" s="190" t="s">
        <v>975</v>
      </c>
      <c r="D698" s="190" t="s">
        <v>920</v>
      </c>
      <c r="E698" s="190"/>
      <c r="F698" s="191">
        <v>635</v>
      </c>
    </row>
    <row r="699" spans="1:6" ht="22.5">
      <c r="A699" s="188">
        <f t="shared" si="10"/>
        <v>681</v>
      </c>
      <c r="B699" s="189" t="s">
        <v>438</v>
      </c>
      <c r="C699" s="190" t="s">
        <v>975</v>
      </c>
      <c r="D699" s="190" t="s">
        <v>921</v>
      </c>
      <c r="E699" s="190"/>
      <c r="F699" s="191">
        <v>635</v>
      </c>
    </row>
    <row r="700" spans="1:6" ht="11.25">
      <c r="A700" s="188">
        <f t="shared" si="10"/>
        <v>682</v>
      </c>
      <c r="B700" s="189" t="s">
        <v>757</v>
      </c>
      <c r="C700" s="190" t="s">
        <v>975</v>
      </c>
      <c r="D700" s="190" t="s">
        <v>921</v>
      </c>
      <c r="E700" s="190" t="s">
        <v>200</v>
      </c>
      <c r="F700" s="191">
        <v>635</v>
      </c>
    </row>
    <row r="701" spans="1:6" ht="11.25">
      <c r="A701" s="188">
        <f t="shared" si="10"/>
        <v>683</v>
      </c>
      <c r="B701" s="189" t="s">
        <v>334</v>
      </c>
      <c r="C701" s="190" t="s">
        <v>975</v>
      </c>
      <c r="D701" s="190" t="s">
        <v>921</v>
      </c>
      <c r="E701" s="190" t="s">
        <v>330</v>
      </c>
      <c r="F701" s="191">
        <v>635</v>
      </c>
    </row>
    <row r="702" spans="1:6" ht="56.25">
      <c r="A702" s="188">
        <f t="shared" si="10"/>
        <v>684</v>
      </c>
      <c r="B702" s="189" t="s">
        <v>976</v>
      </c>
      <c r="C702" s="190" t="s">
        <v>977</v>
      </c>
      <c r="D702" s="190"/>
      <c r="E702" s="190"/>
      <c r="F702" s="191">
        <v>40</v>
      </c>
    </row>
    <row r="703" spans="1:6" ht="22.5">
      <c r="A703" s="188">
        <f t="shared" si="10"/>
        <v>685</v>
      </c>
      <c r="B703" s="189" t="s">
        <v>919</v>
      </c>
      <c r="C703" s="190" t="s">
        <v>977</v>
      </c>
      <c r="D703" s="190" t="s">
        <v>920</v>
      </c>
      <c r="E703" s="190"/>
      <c r="F703" s="191">
        <v>40</v>
      </c>
    </row>
    <row r="704" spans="1:6" ht="22.5">
      <c r="A704" s="188">
        <f t="shared" si="10"/>
        <v>686</v>
      </c>
      <c r="B704" s="189" t="s">
        <v>438</v>
      </c>
      <c r="C704" s="190" t="s">
        <v>977</v>
      </c>
      <c r="D704" s="190" t="s">
        <v>921</v>
      </c>
      <c r="E704" s="190"/>
      <c r="F704" s="191">
        <v>40</v>
      </c>
    </row>
    <row r="705" spans="1:6" ht="11.25">
      <c r="A705" s="188">
        <f t="shared" si="10"/>
        <v>687</v>
      </c>
      <c r="B705" s="189" t="s">
        <v>757</v>
      </c>
      <c r="C705" s="190" t="s">
        <v>977</v>
      </c>
      <c r="D705" s="190" t="s">
        <v>921</v>
      </c>
      <c r="E705" s="190" t="s">
        <v>200</v>
      </c>
      <c r="F705" s="191">
        <v>40</v>
      </c>
    </row>
    <row r="706" spans="1:6" ht="11.25">
      <c r="A706" s="188">
        <f t="shared" si="10"/>
        <v>688</v>
      </c>
      <c r="B706" s="189" t="s">
        <v>334</v>
      </c>
      <c r="C706" s="190" t="s">
        <v>977</v>
      </c>
      <c r="D706" s="190" t="s">
        <v>921</v>
      </c>
      <c r="E706" s="190" t="s">
        <v>330</v>
      </c>
      <c r="F706" s="191">
        <v>40</v>
      </c>
    </row>
    <row r="707" spans="1:6" ht="45">
      <c r="A707" s="188">
        <f t="shared" si="10"/>
        <v>689</v>
      </c>
      <c r="B707" s="189" t="s">
        <v>978</v>
      </c>
      <c r="C707" s="190" t="s">
        <v>979</v>
      </c>
      <c r="D707" s="190"/>
      <c r="E707" s="190"/>
      <c r="F707" s="191">
        <v>160</v>
      </c>
    </row>
    <row r="708" spans="1:6" ht="22.5">
      <c r="A708" s="188">
        <f t="shared" si="10"/>
        <v>690</v>
      </c>
      <c r="B708" s="189" t="s">
        <v>919</v>
      </c>
      <c r="C708" s="190" t="s">
        <v>979</v>
      </c>
      <c r="D708" s="190" t="s">
        <v>920</v>
      </c>
      <c r="E708" s="190"/>
      <c r="F708" s="191">
        <v>160</v>
      </c>
    </row>
    <row r="709" spans="1:6" ht="22.5">
      <c r="A709" s="188">
        <f t="shared" si="10"/>
        <v>691</v>
      </c>
      <c r="B709" s="189" t="s">
        <v>438</v>
      </c>
      <c r="C709" s="190" t="s">
        <v>979</v>
      </c>
      <c r="D709" s="190" t="s">
        <v>921</v>
      </c>
      <c r="E709" s="190"/>
      <c r="F709" s="191">
        <v>160</v>
      </c>
    </row>
    <row r="710" spans="1:6" ht="11.25">
      <c r="A710" s="188">
        <f t="shared" si="10"/>
        <v>692</v>
      </c>
      <c r="B710" s="189" t="s">
        <v>757</v>
      </c>
      <c r="C710" s="190" t="s">
        <v>979</v>
      </c>
      <c r="D710" s="190" t="s">
        <v>921</v>
      </c>
      <c r="E710" s="190" t="s">
        <v>200</v>
      </c>
      <c r="F710" s="191">
        <v>160</v>
      </c>
    </row>
    <row r="711" spans="1:6" ht="11.25">
      <c r="A711" s="188">
        <f t="shared" si="10"/>
        <v>693</v>
      </c>
      <c r="B711" s="189" t="s">
        <v>334</v>
      </c>
      <c r="C711" s="190" t="s">
        <v>979</v>
      </c>
      <c r="D711" s="190" t="s">
        <v>921</v>
      </c>
      <c r="E711" s="190" t="s">
        <v>330</v>
      </c>
      <c r="F711" s="191">
        <v>160</v>
      </c>
    </row>
    <row r="712" spans="1:6" ht="11.25">
      <c r="A712" s="188">
        <f t="shared" si="10"/>
        <v>694</v>
      </c>
      <c r="B712" s="167" t="s">
        <v>37</v>
      </c>
      <c r="C712" s="166" t="s">
        <v>38</v>
      </c>
      <c r="D712" s="166"/>
      <c r="E712" s="166"/>
      <c r="F712" s="168">
        <f>F713+F724+F730</f>
        <v>26240.2</v>
      </c>
    </row>
    <row r="713" spans="1:6" ht="11.25">
      <c r="A713" s="188">
        <f t="shared" si="10"/>
        <v>695</v>
      </c>
      <c r="B713" s="189" t="s">
        <v>39</v>
      </c>
      <c r="C713" s="190" t="s">
        <v>40</v>
      </c>
      <c r="D713" s="190"/>
      <c r="E713" s="190"/>
      <c r="F713" s="191">
        <f>F714+F719</f>
        <v>279.3</v>
      </c>
    </row>
    <row r="714" spans="1:6" ht="45">
      <c r="A714" s="188">
        <f t="shared" si="10"/>
        <v>696</v>
      </c>
      <c r="B714" s="189" t="s">
        <v>476</v>
      </c>
      <c r="C714" s="190" t="s">
        <v>477</v>
      </c>
      <c r="D714" s="190"/>
      <c r="E714" s="190"/>
      <c r="F714" s="191">
        <v>193.8</v>
      </c>
    </row>
    <row r="715" spans="1:6" ht="22.5">
      <c r="A715" s="188">
        <f t="shared" si="10"/>
        <v>697</v>
      </c>
      <c r="B715" s="189" t="s">
        <v>915</v>
      </c>
      <c r="C715" s="190" t="s">
        <v>477</v>
      </c>
      <c r="D715" s="190" t="s">
        <v>812</v>
      </c>
      <c r="E715" s="190"/>
      <c r="F715" s="191">
        <v>193.8</v>
      </c>
    </row>
    <row r="716" spans="1:6" ht="11.25">
      <c r="A716" s="188">
        <f t="shared" si="10"/>
        <v>698</v>
      </c>
      <c r="B716" s="189" t="s">
        <v>813</v>
      </c>
      <c r="C716" s="190" t="s">
        <v>477</v>
      </c>
      <c r="D716" s="190" t="s">
        <v>814</v>
      </c>
      <c r="E716" s="190"/>
      <c r="F716" s="191">
        <v>193.8</v>
      </c>
    </row>
    <row r="717" spans="1:6" ht="11.25">
      <c r="A717" s="188">
        <f t="shared" si="10"/>
        <v>699</v>
      </c>
      <c r="B717" s="189" t="s">
        <v>219</v>
      </c>
      <c r="C717" s="190" t="s">
        <v>477</v>
      </c>
      <c r="D717" s="190" t="s">
        <v>814</v>
      </c>
      <c r="E717" s="190" t="s">
        <v>220</v>
      </c>
      <c r="F717" s="191">
        <v>193.8</v>
      </c>
    </row>
    <row r="718" spans="1:6" ht="11.25">
      <c r="A718" s="188">
        <f t="shared" si="10"/>
        <v>700</v>
      </c>
      <c r="B718" s="189" t="s">
        <v>221</v>
      </c>
      <c r="C718" s="190" t="s">
        <v>477</v>
      </c>
      <c r="D718" s="190" t="s">
        <v>814</v>
      </c>
      <c r="E718" s="190" t="s">
        <v>222</v>
      </c>
      <c r="F718" s="191">
        <v>193.8</v>
      </c>
    </row>
    <row r="719" spans="1:6" ht="56.25">
      <c r="A719" s="188">
        <f t="shared" si="10"/>
        <v>701</v>
      </c>
      <c r="B719" s="189" t="s">
        <v>41</v>
      </c>
      <c r="C719" s="190" t="s">
        <v>42</v>
      </c>
      <c r="D719" s="190"/>
      <c r="E719" s="190"/>
      <c r="F719" s="191">
        <v>85.5</v>
      </c>
    </row>
    <row r="720" spans="1:6" ht="22.5">
      <c r="A720" s="188">
        <f t="shared" si="10"/>
        <v>702</v>
      </c>
      <c r="B720" s="189" t="s">
        <v>915</v>
      </c>
      <c r="C720" s="190" t="s">
        <v>42</v>
      </c>
      <c r="D720" s="190" t="s">
        <v>812</v>
      </c>
      <c r="E720" s="190"/>
      <c r="F720" s="191">
        <v>85.5</v>
      </c>
    </row>
    <row r="721" spans="1:6" ht="11.25">
      <c r="A721" s="188">
        <f t="shared" si="10"/>
        <v>703</v>
      </c>
      <c r="B721" s="189" t="s">
        <v>813</v>
      </c>
      <c r="C721" s="190" t="s">
        <v>42</v>
      </c>
      <c r="D721" s="190" t="s">
        <v>814</v>
      </c>
      <c r="E721" s="190"/>
      <c r="F721" s="191">
        <v>85.5</v>
      </c>
    </row>
    <row r="722" spans="1:6" ht="11.25">
      <c r="A722" s="188">
        <f t="shared" si="10"/>
        <v>704</v>
      </c>
      <c r="B722" s="189" t="s">
        <v>219</v>
      </c>
      <c r="C722" s="190" t="s">
        <v>42</v>
      </c>
      <c r="D722" s="190" t="s">
        <v>814</v>
      </c>
      <c r="E722" s="190" t="s">
        <v>220</v>
      </c>
      <c r="F722" s="191">
        <v>85.5</v>
      </c>
    </row>
    <row r="723" spans="1:6" ht="11.25">
      <c r="A723" s="188">
        <f t="shared" si="10"/>
        <v>705</v>
      </c>
      <c r="B723" s="189" t="s">
        <v>221</v>
      </c>
      <c r="C723" s="190" t="s">
        <v>42</v>
      </c>
      <c r="D723" s="190" t="s">
        <v>814</v>
      </c>
      <c r="E723" s="190" t="s">
        <v>222</v>
      </c>
      <c r="F723" s="191">
        <v>85.5</v>
      </c>
    </row>
    <row r="724" spans="1:6" ht="11.25">
      <c r="A724" s="188">
        <f t="shared" si="10"/>
        <v>706</v>
      </c>
      <c r="B724" s="189" t="s">
        <v>83</v>
      </c>
      <c r="C724" s="190" t="s">
        <v>84</v>
      </c>
      <c r="D724" s="190"/>
      <c r="E724" s="190"/>
      <c r="F724" s="191">
        <f>F725</f>
        <v>1550</v>
      </c>
    </row>
    <row r="725" spans="1:6" ht="33.75">
      <c r="A725" s="188">
        <f t="shared" si="10"/>
        <v>707</v>
      </c>
      <c r="B725" s="189" t="s">
        <v>85</v>
      </c>
      <c r="C725" s="190" t="s">
        <v>86</v>
      </c>
      <c r="D725" s="190"/>
      <c r="E725" s="190"/>
      <c r="F725" s="191">
        <v>1550</v>
      </c>
    </row>
    <row r="726" spans="1:6" ht="22.5">
      <c r="A726" s="188">
        <f t="shared" si="10"/>
        <v>708</v>
      </c>
      <c r="B726" s="189" t="s">
        <v>919</v>
      </c>
      <c r="C726" s="190" t="s">
        <v>86</v>
      </c>
      <c r="D726" s="190" t="s">
        <v>920</v>
      </c>
      <c r="E726" s="190"/>
      <c r="F726" s="191">
        <v>1550</v>
      </c>
    </row>
    <row r="727" spans="1:6" ht="22.5">
      <c r="A727" s="188">
        <f t="shared" si="10"/>
        <v>709</v>
      </c>
      <c r="B727" s="189" t="s">
        <v>438</v>
      </c>
      <c r="C727" s="190" t="s">
        <v>86</v>
      </c>
      <c r="D727" s="190" t="s">
        <v>921</v>
      </c>
      <c r="E727" s="190"/>
      <c r="F727" s="191">
        <v>1550</v>
      </c>
    </row>
    <row r="728" spans="1:6" ht="11.25">
      <c r="A728" s="188">
        <f t="shared" si="10"/>
        <v>710</v>
      </c>
      <c r="B728" s="189" t="s">
        <v>219</v>
      </c>
      <c r="C728" s="190" t="s">
        <v>86</v>
      </c>
      <c r="D728" s="190" t="s">
        <v>921</v>
      </c>
      <c r="E728" s="190" t="s">
        <v>220</v>
      </c>
      <c r="F728" s="191">
        <v>1550</v>
      </c>
    </row>
    <row r="729" spans="1:6" ht="11.25">
      <c r="A729" s="188">
        <f t="shared" si="10"/>
        <v>711</v>
      </c>
      <c r="B729" s="189" t="s">
        <v>223</v>
      </c>
      <c r="C729" s="190" t="s">
        <v>86</v>
      </c>
      <c r="D729" s="190" t="s">
        <v>921</v>
      </c>
      <c r="E729" s="190" t="s">
        <v>224</v>
      </c>
      <c r="F729" s="191">
        <v>1550</v>
      </c>
    </row>
    <row r="730" spans="1:6" ht="22.5">
      <c r="A730" s="188">
        <f t="shared" si="10"/>
        <v>712</v>
      </c>
      <c r="B730" s="189" t="s">
        <v>43</v>
      </c>
      <c r="C730" s="190" t="s">
        <v>44</v>
      </c>
      <c r="D730" s="190"/>
      <c r="E730" s="190"/>
      <c r="F730" s="191">
        <f>F731+F736+F741+F746+F751+F760</f>
        <v>24410.9</v>
      </c>
    </row>
    <row r="731" spans="1:6" ht="78.75">
      <c r="A731" s="188">
        <f t="shared" si="10"/>
        <v>713</v>
      </c>
      <c r="B731" s="192" t="s">
        <v>45</v>
      </c>
      <c r="C731" s="190" t="s">
        <v>46</v>
      </c>
      <c r="D731" s="190"/>
      <c r="E731" s="190"/>
      <c r="F731" s="191">
        <v>500</v>
      </c>
    </row>
    <row r="732" spans="1:6" ht="22.5">
      <c r="A732" s="188">
        <f t="shared" si="10"/>
        <v>714</v>
      </c>
      <c r="B732" s="189" t="s">
        <v>915</v>
      </c>
      <c r="C732" s="190" t="s">
        <v>46</v>
      </c>
      <c r="D732" s="190" t="s">
        <v>812</v>
      </c>
      <c r="E732" s="190"/>
      <c r="F732" s="191">
        <v>500</v>
      </c>
    </row>
    <row r="733" spans="1:6" ht="11.25">
      <c r="A733" s="188">
        <f t="shared" si="10"/>
        <v>715</v>
      </c>
      <c r="B733" s="189" t="s">
        <v>813</v>
      </c>
      <c r="C733" s="190" t="s">
        <v>46</v>
      </c>
      <c r="D733" s="190" t="s">
        <v>814</v>
      </c>
      <c r="E733" s="190"/>
      <c r="F733" s="191">
        <v>500</v>
      </c>
    </row>
    <row r="734" spans="1:6" ht="11.25">
      <c r="A734" s="188">
        <f aca="true" t="shared" si="11" ref="A734:A797">A733+1</f>
        <v>716</v>
      </c>
      <c r="B734" s="189" t="s">
        <v>219</v>
      </c>
      <c r="C734" s="190" t="s">
        <v>46</v>
      </c>
      <c r="D734" s="190" t="s">
        <v>814</v>
      </c>
      <c r="E734" s="190" t="s">
        <v>220</v>
      </c>
      <c r="F734" s="191">
        <v>500</v>
      </c>
    </row>
    <row r="735" spans="1:6" ht="11.25">
      <c r="A735" s="188">
        <f t="shared" si="11"/>
        <v>717</v>
      </c>
      <c r="B735" s="189" t="s">
        <v>221</v>
      </c>
      <c r="C735" s="190" t="s">
        <v>46</v>
      </c>
      <c r="D735" s="190" t="s">
        <v>814</v>
      </c>
      <c r="E735" s="190" t="s">
        <v>222</v>
      </c>
      <c r="F735" s="191">
        <v>500</v>
      </c>
    </row>
    <row r="736" spans="1:6" ht="56.25">
      <c r="A736" s="188">
        <f t="shared" si="11"/>
        <v>718</v>
      </c>
      <c r="B736" s="189" t="s">
        <v>584</v>
      </c>
      <c r="C736" s="190" t="s">
        <v>585</v>
      </c>
      <c r="D736" s="190"/>
      <c r="E736" s="190"/>
      <c r="F736" s="191">
        <v>100</v>
      </c>
    </row>
    <row r="737" spans="1:6" ht="22.5">
      <c r="A737" s="188">
        <f t="shared" si="11"/>
        <v>719</v>
      </c>
      <c r="B737" s="189" t="s">
        <v>915</v>
      </c>
      <c r="C737" s="190" t="s">
        <v>585</v>
      </c>
      <c r="D737" s="190" t="s">
        <v>812</v>
      </c>
      <c r="E737" s="190"/>
      <c r="F737" s="191">
        <v>100</v>
      </c>
    </row>
    <row r="738" spans="1:6" ht="11.25">
      <c r="A738" s="188">
        <f t="shared" si="11"/>
        <v>720</v>
      </c>
      <c r="B738" s="189" t="s">
        <v>813</v>
      </c>
      <c r="C738" s="190" t="s">
        <v>585</v>
      </c>
      <c r="D738" s="190" t="s">
        <v>814</v>
      </c>
      <c r="E738" s="190"/>
      <c r="F738" s="191">
        <v>100</v>
      </c>
    </row>
    <row r="739" spans="1:6" ht="11.25">
      <c r="A739" s="188">
        <f t="shared" si="11"/>
        <v>721</v>
      </c>
      <c r="B739" s="189" t="s">
        <v>219</v>
      </c>
      <c r="C739" s="190" t="s">
        <v>585</v>
      </c>
      <c r="D739" s="190" t="s">
        <v>814</v>
      </c>
      <c r="E739" s="190" t="s">
        <v>220</v>
      </c>
      <c r="F739" s="191">
        <v>100</v>
      </c>
    </row>
    <row r="740" spans="1:6" ht="11.25">
      <c r="A740" s="188">
        <f t="shared" si="11"/>
        <v>722</v>
      </c>
      <c r="B740" s="189" t="s">
        <v>221</v>
      </c>
      <c r="C740" s="190" t="s">
        <v>585</v>
      </c>
      <c r="D740" s="190" t="s">
        <v>814</v>
      </c>
      <c r="E740" s="190" t="s">
        <v>222</v>
      </c>
      <c r="F740" s="191">
        <v>100</v>
      </c>
    </row>
    <row r="741" spans="1:6" ht="56.25">
      <c r="A741" s="188">
        <f t="shared" si="11"/>
        <v>723</v>
      </c>
      <c r="B741" s="189" t="s">
        <v>47</v>
      </c>
      <c r="C741" s="190" t="s">
        <v>48</v>
      </c>
      <c r="D741" s="190"/>
      <c r="E741" s="190"/>
      <c r="F741" s="191">
        <v>7153.2</v>
      </c>
    </row>
    <row r="742" spans="1:6" ht="22.5">
      <c r="A742" s="188">
        <f t="shared" si="11"/>
        <v>724</v>
      </c>
      <c r="B742" s="189" t="s">
        <v>915</v>
      </c>
      <c r="C742" s="190" t="s">
        <v>48</v>
      </c>
      <c r="D742" s="190" t="s">
        <v>812</v>
      </c>
      <c r="E742" s="190"/>
      <c r="F742" s="191">
        <v>7153.2</v>
      </c>
    </row>
    <row r="743" spans="1:6" ht="11.25">
      <c r="A743" s="188">
        <f t="shared" si="11"/>
        <v>725</v>
      </c>
      <c r="B743" s="189" t="s">
        <v>813</v>
      </c>
      <c r="C743" s="190" t="s">
        <v>48</v>
      </c>
      <c r="D743" s="190" t="s">
        <v>814</v>
      </c>
      <c r="E743" s="190"/>
      <c r="F743" s="191">
        <v>7153.2</v>
      </c>
    </row>
    <row r="744" spans="1:6" ht="11.25">
      <c r="A744" s="188">
        <f t="shared" si="11"/>
        <v>726</v>
      </c>
      <c r="B744" s="189" t="s">
        <v>219</v>
      </c>
      <c r="C744" s="190" t="s">
        <v>48</v>
      </c>
      <c r="D744" s="190" t="s">
        <v>814</v>
      </c>
      <c r="E744" s="190" t="s">
        <v>220</v>
      </c>
      <c r="F744" s="191">
        <v>7153.2</v>
      </c>
    </row>
    <row r="745" spans="1:6" ht="11.25">
      <c r="A745" s="188">
        <f t="shared" si="11"/>
        <v>727</v>
      </c>
      <c r="B745" s="189" t="s">
        <v>221</v>
      </c>
      <c r="C745" s="190" t="s">
        <v>48</v>
      </c>
      <c r="D745" s="190" t="s">
        <v>814</v>
      </c>
      <c r="E745" s="190" t="s">
        <v>222</v>
      </c>
      <c r="F745" s="191">
        <v>7153.2</v>
      </c>
    </row>
    <row r="746" spans="1:6" ht="45">
      <c r="A746" s="188">
        <f t="shared" si="11"/>
        <v>728</v>
      </c>
      <c r="B746" s="189" t="s">
        <v>77</v>
      </c>
      <c r="C746" s="190" t="s">
        <v>78</v>
      </c>
      <c r="D746" s="190"/>
      <c r="E746" s="190"/>
      <c r="F746" s="191">
        <v>14087.7</v>
      </c>
    </row>
    <row r="747" spans="1:6" ht="22.5">
      <c r="A747" s="188">
        <f t="shared" si="11"/>
        <v>729</v>
      </c>
      <c r="B747" s="189" t="s">
        <v>915</v>
      </c>
      <c r="C747" s="190" t="s">
        <v>78</v>
      </c>
      <c r="D747" s="190" t="s">
        <v>812</v>
      </c>
      <c r="E747" s="190"/>
      <c r="F747" s="191">
        <v>14087.7</v>
      </c>
    </row>
    <row r="748" spans="1:6" ht="11.25">
      <c r="A748" s="188">
        <f t="shared" si="11"/>
        <v>730</v>
      </c>
      <c r="B748" s="189" t="s">
        <v>813</v>
      </c>
      <c r="C748" s="190" t="s">
        <v>78</v>
      </c>
      <c r="D748" s="190" t="s">
        <v>814</v>
      </c>
      <c r="E748" s="190"/>
      <c r="F748" s="191">
        <v>14087.7</v>
      </c>
    </row>
    <row r="749" spans="1:6" ht="11.25">
      <c r="A749" s="188">
        <f t="shared" si="11"/>
        <v>731</v>
      </c>
      <c r="B749" s="189" t="s">
        <v>219</v>
      </c>
      <c r="C749" s="190" t="s">
        <v>78</v>
      </c>
      <c r="D749" s="190" t="s">
        <v>814</v>
      </c>
      <c r="E749" s="190" t="s">
        <v>220</v>
      </c>
      <c r="F749" s="191">
        <v>14087.7</v>
      </c>
    </row>
    <row r="750" spans="1:6" ht="11.25">
      <c r="A750" s="188">
        <f t="shared" si="11"/>
        <v>732</v>
      </c>
      <c r="B750" s="189" t="s">
        <v>221</v>
      </c>
      <c r="C750" s="190" t="s">
        <v>78</v>
      </c>
      <c r="D750" s="190" t="s">
        <v>814</v>
      </c>
      <c r="E750" s="190" t="s">
        <v>222</v>
      </c>
      <c r="F750" s="191">
        <v>14087.7</v>
      </c>
    </row>
    <row r="751" spans="1:6" ht="56.25">
      <c r="A751" s="188">
        <f t="shared" si="11"/>
        <v>733</v>
      </c>
      <c r="B751" s="189" t="s">
        <v>79</v>
      </c>
      <c r="C751" s="190" t="s">
        <v>80</v>
      </c>
      <c r="D751" s="190"/>
      <c r="E751" s="190"/>
      <c r="F751" s="191">
        <f>F752+F756</f>
        <v>670</v>
      </c>
    </row>
    <row r="752" spans="1:6" ht="11.25">
      <c r="A752" s="188">
        <f t="shared" si="11"/>
        <v>734</v>
      </c>
      <c r="B752" s="189" t="s">
        <v>1021</v>
      </c>
      <c r="C752" s="190" t="s">
        <v>80</v>
      </c>
      <c r="D752" s="190" t="s">
        <v>62</v>
      </c>
      <c r="E752" s="190"/>
      <c r="F752" s="191">
        <v>630</v>
      </c>
    </row>
    <row r="753" spans="1:6" ht="11.25">
      <c r="A753" s="188">
        <f t="shared" si="11"/>
        <v>735</v>
      </c>
      <c r="B753" s="189" t="s">
        <v>340</v>
      </c>
      <c r="C753" s="190" t="s">
        <v>80</v>
      </c>
      <c r="D753" s="190" t="s">
        <v>1022</v>
      </c>
      <c r="E753" s="190"/>
      <c r="F753" s="191">
        <v>630</v>
      </c>
    </row>
    <row r="754" spans="1:6" ht="11.25">
      <c r="A754" s="188">
        <f t="shared" si="11"/>
        <v>736</v>
      </c>
      <c r="B754" s="189" t="s">
        <v>219</v>
      </c>
      <c r="C754" s="190" t="s">
        <v>80</v>
      </c>
      <c r="D754" s="190" t="s">
        <v>1022</v>
      </c>
      <c r="E754" s="190" t="s">
        <v>220</v>
      </c>
      <c r="F754" s="191">
        <v>630</v>
      </c>
    </row>
    <row r="755" spans="1:6" ht="11.25">
      <c r="A755" s="188">
        <f t="shared" si="11"/>
        <v>737</v>
      </c>
      <c r="B755" s="189" t="s">
        <v>221</v>
      </c>
      <c r="C755" s="190" t="s">
        <v>80</v>
      </c>
      <c r="D755" s="190" t="s">
        <v>1022</v>
      </c>
      <c r="E755" s="190" t="s">
        <v>222</v>
      </c>
      <c r="F755" s="191">
        <v>630</v>
      </c>
    </row>
    <row r="756" spans="1:6" ht="22.5">
      <c r="A756" s="188">
        <f t="shared" si="11"/>
        <v>738</v>
      </c>
      <c r="B756" s="189" t="s">
        <v>915</v>
      </c>
      <c r="C756" s="190" t="s">
        <v>80</v>
      </c>
      <c r="D756" s="190" t="s">
        <v>812</v>
      </c>
      <c r="E756" s="190"/>
      <c r="F756" s="191">
        <v>40</v>
      </c>
    </row>
    <row r="757" spans="1:6" ht="11.25">
      <c r="A757" s="188">
        <f t="shared" si="11"/>
        <v>739</v>
      </c>
      <c r="B757" s="189" t="s">
        <v>813</v>
      </c>
      <c r="C757" s="190" t="s">
        <v>80</v>
      </c>
      <c r="D757" s="190" t="s">
        <v>814</v>
      </c>
      <c r="E757" s="190"/>
      <c r="F757" s="191">
        <v>40</v>
      </c>
    </row>
    <row r="758" spans="1:6" ht="11.25">
      <c r="A758" s="188">
        <f t="shared" si="11"/>
        <v>740</v>
      </c>
      <c r="B758" s="189" t="s">
        <v>219</v>
      </c>
      <c r="C758" s="190" t="s">
        <v>80</v>
      </c>
      <c r="D758" s="190" t="s">
        <v>814</v>
      </c>
      <c r="E758" s="190" t="s">
        <v>220</v>
      </c>
      <c r="F758" s="191">
        <v>40</v>
      </c>
    </row>
    <row r="759" spans="1:6" ht="11.25">
      <c r="A759" s="188">
        <f t="shared" si="11"/>
        <v>741</v>
      </c>
      <c r="B759" s="189" t="s">
        <v>221</v>
      </c>
      <c r="C759" s="190" t="s">
        <v>80</v>
      </c>
      <c r="D759" s="190" t="s">
        <v>814</v>
      </c>
      <c r="E759" s="190" t="s">
        <v>222</v>
      </c>
      <c r="F759" s="191">
        <v>40</v>
      </c>
    </row>
    <row r="760" spans="1:6" ht="101.25">
      <c r="A760" s="188">
        <f t="shared" si="11"/>
        <v>742</v>
      </c>
      <c r="B760" s="192" t="s">
        <v>81</v>
      </c>
      <c r="C760" s="190" t="s">
        <v>82</v>
      </c>
      <c r="D760" s="190"/>
      <c r="E760" s="190"/>
      <c r="F760" s="191">
        <v>1900</v>
      </c>
    </row>
    <row r="761" spans="1:6" ht="11.25">
      <c r="A761" s="188">
        <f t="shared" si="11"/>
        <v>743</v>
      </c>
      <c r="B761" s="189" t="s">
        <v>1021</v>
      </c>
      <c r="C761" s="190" t="s">
        <v>82</v>
      </c>
      <c r="D761" s="190" t="s">
        <v>62</v>
      </c>
      <c r="E761" s="190"/>
      <c r="F761" s="191">
        <v>1660.3</v>
      </c>
    </row>
    <row r="762" spans="1:6" ht="11.25">
      <c r="A762" s="188">
        <f t="shared" si="11"/>
        <v>744</v>
      </c>
      <c r="B762" s="189" t="s">
        <v>340</v>
      </c>
      <c r="C762" s="190" t="s">
        <v>82</v>
      </c>
      <c r="D762" s="190" t="s">
        <v>1022</v>
      </c>
      <c r="E762" s="190"/>
      <c r="F762" s="191">
        <v>1660.3</v>
      </c>
    </row>
    <row r="763" spans="1:6" ht="11.25">
      <c r="A763" s="188">
        <f t="shared" si="11"/>
        <v>745</v>
      </c>
      <c r="B763" s="189" t="s">
        <v>219</v>
      </c>
      <c r="C763" s="190" t="s">
        <v>82</v>
      </c>
      <c r="D763" s="190" t="s">
        <v>1022</v>
      </c>
      <c r="E763" s="190" t="s">
        <v>220</v>
      </c>
      <c r="F763" s="191">
        <v>1660.3</v>
      </c>
    </row>
    <row r="764" spans="1:6" ht="11.25">
      <c r="A764" s="188">
        <f t="shared" si="11"/>
        <v>746</v>
      </c>
      <c r="B764" s="189" t="s">
        <v>221</v>
      </c>
      <c r="C764" s="190" t="s">
        <v>82</v>
      </c>
      <c r="D764" s="190" t="s">
        <v>1022</v>
      </c>
      <c r="E764" s="190" t="s">
        <v>222</v>
      </c>
      <c r="F764" s="191">
        <v>1660.3</v>
      </c>
    </row>
    <row r="765" spans="1:6" ht="22.5">
      <c r="A765" s="188">
        <f t="shared" si="11"/>
        <v>747</v>
      </c>
      <c r="B765" s="189" t="s">
        <v>915</v>
      </c>
      <c r="C765" s="190" t="s">
        <v>82</v>
      </c>
      <c r="D765" s="190" t="s">
        <v>812</v>
      </c>
      <c r="E765" s="190"/>
      <c r="F765" s="191">
        <v>239.7</v>
      </c>
    </row>
    <row r="766" spans="1:6" ht="11.25">
      <c r="A766" s="188">
        <f t="shared" si="11"/>
        <v>748</v>
      </c>
      <c r="B766" s="189" t="s">
        <v>813</v>
      </c>
      <c r="C766" s="190" t="s">
        <v>82</v>
      </c>
      <c r="D766" s="190" t="s">
        <v>814</v>
      </c>
      <c r="E766" s="190"/>
      <c r="F766" s="191">
        <v>239.7</v>
      </c>
    </row>
    <row r="767" spans="1:6" ht="11.25">
      <c r="A767" s="188">
        <f t="shared" si="11"/>
        <v>749</v>
      </c>
      <c r="B767" s="189" t="s">
        <v>219</v>
      </c>
      <c r="C767" s="190" t="s">
        <v>82</v>
      </c>
      <c r="D767" s="190" t="s">
        <v>814</v>
      </c>
      <c r="E767" s="190" t="s">
        <v>220</v>
      </c>
      <c r="F767" s="191">
        <v>239.7</v>
      </c>
    </row>
    <row r="768" spans="1:6" ht="11.25">
      <c r="A768" s="188">
        <f t="shared" si="11"/>
        <v>750</v>
      </c>
      <c r="B768" s="189" t="s">
        <v>221</v>
      </c>
      <c r="C768" s="190" t="s">
        <v>82</v>
      </c>
      <c r="D768" s="190" t="s">
        <v>814</v>
      </c>
      <c r="E768" s="190" t="s">
        <v>222</v>
      </c>
      <c r="F768" s="191">
        <v>239.7</v>
      </c>
    </row>
    <row r="769" spans="1:6" ht="21.75">
      <c r="A769" s="188">
        <f t="shared" si="11"/>
        <v>751</v>
      </c>
      <c r="B769" s="167" t="s">
        <v>88</v>
      </c>
      <c r="C769" s="166" t="s">
        <v>185</v>
      </c>
      <c r="D769" s="166"/>
      <c r="E769" s="166"/>
      <c r="F769" s="168">
        <v>4210.7</v>
      </c>
    </row>
    <row r="770" spans="1:6" ht="22.5">
      <c r="A770" s="188">
        <f t="shared" si="11"/>
        <v>752</v>
      </c>
      <c r="B770" s="189" t="s">
        <v>478</v>
      </c>
      <c r="C770" s="190" t="s">
        <v>89</v>
      </c>
      <c r="D770" s="190"/>
      <c r="E770" s="190"/>
      <c r="F770" s="191">
        <v>3230.7</v>
      </c>
    </row>
    <row r="771" spans="1:6" ht="84" customHeight="1">
      <c r="A771" s="188">
        <f t="shared" si="11"/>
        <v>753</v>
      </c>
      <c r="B771" s="192" t="s">
        <v>479</v>
      </c>
      <c r="C771" s="190" t="s">
        <v>480</v>
      </c>
      <c r="D771" s="190"/>
      <c r="E771" s="190"/>
      <c r="F771" s="191">
        <v>34.7</v>
      </c>
    </row>
    <row r="772" spans="1:6" ht="22.5">
      <c r="A772" s="188">
        <f t="shared" si="11"/>
        <v>754</v>
      </c>
      <c r="B772" s="189" t="s">
        <v>915</v>
      </c>
      <c r="C772" s="190" t="s">
        <v>480</v>
      </c>
      <c r="D772" s="190" t="s">
        <v>812</v>
      </c>
      <c r="E772" s="190"/>
      <c r="F772" s="191">
        <v>34.7</v>
      </c>
    </row>
    <row r="773" spans="1:6" ht="11.25">
      <c r="A773" s="188">
        <f t="shared" si="11"/>
        <v>755</v>
      </c>
      <c r="B773" s="189" t="s">
        <v>813</v>
      </c>
      <c r="C773" s="190" t="s">
        <v>480</v>
      </c>
      <c r="D773" s="190" t="s">
        <v>814</v>
      </c>
      <c r="E773" s="190"/>
      <c r="F773" s="191">
        <v>34.7</v>
      </c>
    </row>
    <row r="774" spans="1:6" ht="11.25">
      <c r="A774" s="188">
        <f t="shared" si="11"/>
        <v>756</v>
      </c>
      <c r="B774" s="189" t="s">
        <v>354</v>
      </c>
      <c r="C774" s="190" t="s">
        <v>480</v>
      </c>
      <c r="D774" s="190" t="s">
        <v>814</v>
      </c>
      <c r="E774" s="190" t="s">
        <v>355</v>
      </c>
      <c r="F774" s="191">
        <v>34.7</v>
      </c>
    </row>
    <row r="775" spans="1:6" ht="11.25">
      <c r="A775" s="188">
        <f t="shared" si="11"/>
        <v>757</v>
      </c>
      <c r="B775" s="189" t="s">
        <v>356</v>
      </c>
      <c r="C775" s="190" t="s">
        <v>480</v>
      </c>
      <c r="D775" s="190" t="s">
        <v>814</v>
      </c>
      <c r="E775" s="190" t="s">
        <v>357</v>
      </c>
      <c r="F775" s="191">
        <v>34.7</v>
      </c>
    </row>
    <row r="776" spans="1:6" ht="50.25" customHeight="1">
      <c r="A776" s="188">
        <f t="shared" si="11"/>
        <v>758</v>
      </c>
      <c r="B776" s="189" t="s">
        <v>113</v>
      </c>
      <c r="C776" s="190" t="s">
        <v>114</v>
      </c>
      <c r="D776" s="190"/>
      <c r="E776" s="190"/>
      <c r="F776" s="191">
        <v>3196</v>
      </c>
    </row>
    <row r="777" spans="1:6" ht="22.5">
      <c r="A777" s="188">
        <f t="shared" si="11"/>
        <v>759</v>
      </c>
      <c r="B777" s="189" t="s">
        <v>915</v>
      </c>
      <c r="C777" s="190" t="s">
        <v>114</v>
      </c>
      <c r="D777" s="190" t="s">
        <v>812</v>
      </c>
      <c r="E777" s="190"/>
      <c r="F777" s="191">
        <v>3196</v>
      </c>
    </row>
    <row r="778" spans="1:6" ht="11.25">
      <c r="A778" s="188">
        <f t="shared" si="11"/>
        <v>760</v>
      </c>
      <c r="B778" s="189" t="s">
        <v>813</v>
      </c>
      <c r="C778" s="190" t="s">
        <v>114</v>
      </c>
      <c r="D778" s="190" t="s">
        <v>814</v>
      </c>
      <c r="E778" s="190"/>
      <c r="F778" s="191">
        <v>3196</v>
      </c>
    </row>
    <row r="779" spans="1:6" ht="11.25">
      <c r="A779" s="188">
        <f t="shared" si="11"/>
        <v>761</v>
      </c>
      <c r="B779" s="189" t="s">
        <v>354</v>
      </c>
      <c r="C779" s="190" t="s">
        <v>114</v>
      </c>
      <c r="D779" s="190" t="s">
        <v>814</v>
      </c>
      <c r="E779" s="190" t="s">
        <v>355</v>
      </c>
      <c r="F779" s="191">
        <v>3196</v>
      </c>
    </row>
    <row r="780" spans="1:6" ht="11.25">
      <c r="A780" s="188">
        <f t="shared" si="11"/>
        <v>762</v>
      </c>
      <c r="B780" s="189" t="s">
        <v>356</v>
      </c>
      <c r="C780" s="190" t="s">
        <v>114</v>
      </c>
      <c r="D780" s="190" t="s">
        <v>814</v>
      </c>
      <c r="E780" s="190" t="s">
        <v>357</v>
      </c>
      <c r="F780" s="191">
        <v>3196</v>
      </c>
    </row>
    <row r="781" spans="1:6" ht="11.25">
      <c r="A781" s="188">
        <f t="shared" si="11"/>
        <v>763</v>
      </c>
      <c r="B781" s="189" t="s">
        <v>743</v>
      </c>
      <c r="C781" s="190" t="s">
        <v>115</v>
      </c>
      <c r="D781" s="190"/>
      <c r="E781" s="190"/>
      <c r="F781" s="191">
        <v>980</v>
      </c>
    </row>
    <row r="782" spans="1:6" ht="67.5">
      <c r="A782" s="188">
        <f t="shared" si="11"/>
        <v>764</v>
      </c>
      <c r="B782" s="192" t="s">
        <v>116</v>
      </c>
      <c r="C782" s="190" t="s">
        <v>117</v>
      </c>
      <c r="D782" s="190"/>
      <c r="E782" s="190"/>
      <c r="F782" s="191">
        <v>980</v>
      </c>
    </row>
    <row r="783" spans="1:6" ht="22.5">
      <c r="A783" s="188">
        <f t="shared" si="11"/>
        <v>765</v>
      </c>
      <c r="B783" s="189" t="s">
        <v>919</v>
      </c>
      <c r="C783" s="190" t="s">
        <v>117</v>
      </c>
      <c r="D783" s="190" t="s">
        <v>920</v>
      </c>
      <c r="E783" s="190"/>
      <c r="F783" s="191">
        <v>980</v>
      </c>
    </row>
    <row r="784" spans="1:6" ht="22.5">
      <c r="A784" s="188">
        <f t="shared" si="11"/>
        <v>766</v>
      </c>
      <c r="B784" s="189" t="s">
        <v>438</v>
      </c>
      <c r="C784" s="190" t="s">
        <v>117</v>
      </c>
      <c r="D784" s="190" t="s">
        <v>921</v>
      </c>
      <c r="E784" s="190"/>
      <c r="F784" s="191">
        <v>980</v>
      </c>
    </row>
    <row r="785" spans="1:6" ht="11.25">
      <c r="A785" s="188">
        <f t="shared" si="11"/>
        <v>767</v>
      </c>
      <c r="B785" s="189" t="s">
        <v>354</v>
      </c>
      <c r="C785" s="190" t="s">
        <v>117</v>
      </c>
      <c r="D785" s="190" t="s">
        <v>921</v>
      </c>
      <c r="E785" s="190" t="s">
        <v>355</v>
      </c>
      <c r="F785" s="191">
        <v>980</v>
      </c>
    </row>
    <row r="786" spans="1:6" ht="11.25">
      <c r="A786" s="188">
        <f t="shared" si="11"/>
        <v>768</v>
      </c>
      <c r="B786" s="189" t="s">
        <v>356</v>
      </c>
      <c r="C786" s="190" t="s">
        <v>117</v>
      </c>
      <c r="D786" s="190" t="s">
        <v>921</v>
      </c>
      <c r="E786" s="190" t="s">
        <v>357</v>
      </c>
      <c r="F786" s="191">
        <v>980</v>
      </c>
    </row>
    <row r="787" spans="1:6" ht="21.75">
      <c r="A787" s="188">
        <f t="shared" si="11"/>
        <v>769</v>
      </c>
      <c r="B787" s="167" t="s">
        <v>1047</v>
      </c>
      <c r="C787" s="166" t="s">
        <v>1048</v>
      </c>
      <c r="D787" s="166"/>
      <c r="E787" s="166"/>
      <c r="F787" s="168">
        <f>F788+F804+F831</f>
        <v>5124.4</v>
      </c>
    </row>
    <row r="788" spans="1:6" ht="11.25">
      <c r="A788" s="188">
        <f t="shared" si="11"/>
        <v>770</v>
      </c>
      <c r="B788" s="189" t="s">
        <v>1049</v>
      </c>
      <c r="C788" s="190" t="s">
        <v>1050</v>
      </c>
      <c r="D788" s="190"/>
      <c r="E788" s="190"/>
      <c r="F788" s="191">
        <f>F789+F794+F799</f>
        <v>1807.9</v>
      </c>
    </row>
    <row r="789" spans="1:6" ht="56.25">
      <c r="A789" s="188">
        <f t="shared" si="11"/>
        <v>771</v>
      </c>
      <c r="B789" s="189" t="s">
        <v>1051</v>
      </c>
      <c r="C789" s="190" t="s">
        <v>1052</v>
      </c>
      <c r="D789" s="190"/>
      <c r="E789" s="190"/>
      <c r="F789" s="191">
        <v>515.6</v>
      </c>
    </row>
    <row r="790" spans="1:6" ht="22.5">
      <c r="A790" s="188">
        <f t="shared" si="11"/>
        <v>772</v>
      </c>
      <c r="B790" s="189" t="s">
        <v>915</v>
      </c>
      <c r="C790" s="190" t="s">
        <v>1052</v>
      </c>
      <c r="D790" s="190" t="s">
        <v>812</v>
      </c>
      <c r="E790" s="190"/>
      <c r="F790" s="191">
        <v>515.6</v>
      </c>
    </row>
    <row r="791" spans="1:6" ht="11.25">
      <c r="A791" s="188">
        <f t="shared" si="11"/>
        <v>773</v>
      </c>
      <c r="B791" s="189" t="s">
        <v>813</v>
      </c>
      <c r="C791" s="190" t="s">
        <v>1052</v>
      </c>
      <c r="D791" s="190" t="s">
        <v>814</v>
      </c>
      <c r="E791" s="190"/>
      <c r="F791" s="191">
        <v>515.6</v>
      </c>
    </row>
    <row r="792" spans="1:6" ht="11.25">
      <c r="A792" s="188">
        <f t="shared" si="11"/>
        <v>774</v>
      </c>
      <c r="B792" s="189" t="s">
        <v>1046</v>
      </c>
      <c r="C792" s="190" t="s">
        <v>1052</v>
      </c>
      <c r="D792" s="190" t="s">
        <v>814</v>
      </c>
      <c r="E792" s="190" t="s">
        <v>210</v>
      </c>
      <c r="F792" s="191">
        <v>515.6</v>
      </c>
    </row>
    <row r="793" spans="1:6" ht="11.25">
      <c r="A793" s="188">
        <f t="shared" si="11"/>
        <v>775</v>
      </c>
      <c r="B793" s="189" t="s">
        <v>215</v>
      </c>
      <c r="C793" s="190" t="s">
        <v>1052</v>
      </c>
      <c r="D793" s="190" t="s">
        <v>814</v>
      </c>
      <c r="E793" s="190" t="s">
        <v>216</v>
      </c>
      <c r="F793" s="191">
        <v>515.6</v>
      </c>
    </row>
    <row r="794" spans="1:6" ht="45">
      <c r="A794" s="188">
        <f t="shared" si="11"/>
        <v>776</v>
      </c>
      <c r="B794" s="189" t="s">
        <v>815</v>
      </c>
      <c r="C794" s="190" t="s">
        <v>816</v>
      </c>
      <c r="D794" s="190"/>
      <c r="E794" s="190"/>
      <c r="F794" s="191">
        <v>1240.3</v>
      </c>
    </row>
    <row r="795" spans="1:6" ht="22.5">
      <c r="A795" s="188">
        <f t="shared" si="11"/>
        <v>777</v>
      </c>
      <c r="B795" s="189" t="s">
        <v>915</v>
      </c>
      <c r="C795" s="190" t="s">
        <v>816</v>
      </c>
      <c r="D795" s="190" t="s">
        <v>812</v>
      </c>
      <c r="E795" s="190"/>
      <c r="F795" s="191">
        <v>1240.3</v>
      </c>
    </row>
    <row r="796" spans="1:6" ht="11.25">
      <c r="A796" s="188">
        <f t="shared" si="11"/>
        <v>778</v>
      </c>
      <c r="B796" s="189" t="s">
        <v>813</v>
      </c>
      <c r="C796" s="190" t="s">
        <v>816</v>
      </c>
      <c r="D796" s="190" t="s">
        <v>814</v>
      </c>
      <c r="E796" s="190"/>
      <c r="F796" s="191">
        <v>1240.3</v>
      </c>
    </row>
    <row r="797" spans="1:6" ht="11.25">
      <c r="A797" s="188">
        <f t="shared" si="11"/>
        <v>779</v>
      </c>
      <c r="B797" s="189" t="s">
        <v>1046</v>
      </c>
      <c r="C797" s="190" t="s">
        <v>816</v>
      </c>
      <c r="D797" s="190" t="s">
        <v>814</v>
      </c>
      <c r="E797" s="190" t="s">
        <v>210</v>
      </c>
      <c r="F797" s="191">
        <v>1240.3</v>
      </c>
    </row>
    <row r="798" spans="1:6" ht="11.25">
      <c r="A798" s="188">
        <f aca="true" t="shared" si="12" ref="A798:A866">A797+1</f>
        <v>780</v>
      </c>
      <c r="B798" s="189" t="s">
        <v>215</v>
      </c>
      <c r="C798" s="190" t="s">
        <v>816</v>
      </c>
      <c r="D798" s="190" t="s">
        <v>814</v>
      </c>
      <c r="E798" s="190" t="s">
        <v>216</v>
      </c>
      <c r="F798" s="191">
        <v>1240.3</v>
      </c>
    </row>
    <row r="799" spans="1:6" ht="67.5">
      <c r="A799" s="188">
        <f t="shared" si="12"/>
        <v>781</v>
      </c>
      <c r="B799" s="192" t="s">
        <v>817</v>
      </c>
      <c r="C799" s="190" t="s">
        <v>818</v>
      </c>
      <c r="D799" s="190"/>
      <c r="E799" s="190"/>
      <c r="F799" s="191">
        <v>52</v>
      </c>
    </row>
    <row r="800" spans="1:6" ht="22.5">
      <c r="A800" s="188">
        <f t="shared" si="12"/>
        <v>782</v>
      </c>
      <c r="B800" s="189" t="s">
        <v>915</v>
      </c>
      <c r="C800" s="190" t="s">
        <v>818</v>
      </c>
      <c r="D800" s="190" t="s">
        <v>812</v>
      </c>
      <c r="E800" s="190"/>
      <c r="F800" s="191">
        <v>52</v>
      </c>
    </row>
    <row r="801" spans="1:6" ht="11.25">
      <c r="A801" s="188">
        <f t="shared" si="12"/>
        <v>783</v>
      </c>
      <c r="B801" s="189" t="s">
        <v>813</v>
      </c>
      <c r="C801" s="190" t="s">
        <v>818</v>
      </c>
      <c r="D801" s="190" t="s">
        <v>814</v>
      </c>
      <c r="E801" s="190"/>
      <c r="F801" s="191">
        <v>52</v>
      </c>
    </row>
    <row r="802" spans="1:6" ht="11.25">
      <c r="A802" s="188">
        <f t="shared" si="12"/>
        <v>784</v>
      </c>
      <c r="B802" s="189" t="s">
        <v>1046</v>
      </c>
      <c r="C802" s="190" t="s">
        <v>818</v>
      </c>
      <c r="D802" s="190" t="s">
        <v>814</v>
      </c>
      <c r="E802" s="190" t="s">
        <v>210</v>
      </c>
      <c r="F802" s="191">
        <v>52</v>
      </c>
    </row>
    <row r="803" spans="1:6" ht="11.25">
      <c r="A803" s="188">
        <f t="shared" si="12"/>
        <v>785</v>
      </c>
      <c r="B803" s="189" t="s">
        <v>215</v>
      </c>
      <c r="C803" s="190" t="s">
        <v>818</v>
      </c>
      <c r="D803" s="190" t="s">
        <v>814</v>
      </c>
      <c r="E803" s="190" t="s">
        <v>216</v>
      </c>
      <c r="F803" s="191">
        <v>52</v>
      </c>
    </row>
    <row r="804" spans="1:6" ht="22.5">
      <c r="A804" s="188">
        <f t="shared" si="12"/>
        <v>786</v>
      </c>
      <c r="B804" s="189" t="s">
        <v>819</v>
      </c>
      <c r="C804" s="190" t="s">
        <v>820</v>
      </c>
      <c r="D804" s="190"/>
      <c r="E804" s="190"/>
      <c r="F804" s="191">
        <f>F805+F810+F815+F821+F826</f>
        <v>124.4</v>
      </c>
    </row>
    <row r="805" spans="1:6" ht="67.5">
      <c r="A805" s="188">
        <f t="shared" si="12"/>
        <v>787</v>
      </c>
      <c r="B805" s="192" t="s">
        <v>821</v>
      </c>
      <c r="C805" s="190" t="s">
        <v>822</v>
      </c>
      <c r="D805" s="190"/>
      <c r="E805" s="190"/>
      <c r="F805" s="191">
        <v>44.5</v>
      </c>
    </row>
    <row r="806" spans="1:6" ht="22.5">
      <c r="A806" s="188">
        <f t="shared" si="12"/>
        <v>788</v>
      </c>
      <c r="B806" s="189" t="s">
        <v>919</v>
      </c>
      <c r="C806" s="190" t="s">
        <v>822</v>
      </c>
      <c r="D806" s="190" t="s">
        <v>920</v>
      </c>
      <c r="E806" s="190"/>
      <c r="F806" s="191">
        <v>44.5</v>
      </c>
    </row>
    <row r="807" spans="1:6" ht="22.5">
      <c r="A807" s="188">
        <f t="shared" si="12"/>
        <v>789</v>
      </c>
      <c r="B807" s="189" t="s">
        <v>438</v>
      </c>
      <c r="C807" s="190" t="s">
        <v>822</v>
      </c>
      <c r="D807" s="190" t="s">
        <v>921</v>
      </c>
      <c r="E807" s="190"/>
      <c r="F807" s="191">
        <v>44.5</v>
      </c>
    </row>
    <row r="808" spans="1:6" ht="11.25">
      <c r="A808" s="188">
        <f t="shared" si="12"/>
        <v>790</v>
      </c>
      <c r="B808" s="189" t="s">
        <v>1046</v>
      </c>
      <c r="C808" s="190" t="s">
        <v>822</v>
      </c>
      <c r="D808" s="190" t="s">
        <v>921</v>
      </c>
      <c r="E808" s="190" t="s">
        <v>210</v>
      </c>
      <c r="F808" s="191">
        <v>44.5</v>
      </c>
    </row>
    <row r="809" spans="1:6" ht="11.25">
      <c r="A809" s="188">
        <f t="shared" si="12"/>
        <v>791</v>
      </c>
      <c r="B809" s="189" t="s">
        <v>215</v>
      </c>
      <c r="C809" s="190" t="s">
        <v>822</v>
      </c>
      <c r="D809" s="190" t="s">
        <v>921</v>
      </c>
      <c r="E809" s="190" t="s">
        <v>216</v>
      </c>
      <c r="F809" s="191">
        <v>44.5</v>
      </c>
    </row>
    <row r="810" spans="1:6" ht="56.25">
      <c r="A810" s="188">
        <f t="shared" si="12"/>
        <v>792</v>
      </c>
      <c r="B810" s="192" t="s">
        <v>27</v>
      </c>
      <c r="C810" s="190" t="s">
        <v>28</v>
      </c>
      <c r="D810" s="190"/>
      <c r="E810" s="190"/>
      <c r="F810" s="191">
        <v>49.4</v>
      </c>
    </row>
    <row r="811" spans="1:6" ht="22.5">
      <c r="A811" s="188">
        <f t="shared" si="12"/>
        <v>793</v>
      </c>
      <c r="B811" s="189" t="s">
        <v>915</v>
      </c>
      <c r="C811" s="190" t="s">
        <v>28</v>
      </c>
      <c r="D811" s="190" t="s">
        <v>812</v>
      </c>
      <c r="E811" s="190"/>
      <c r="F811" s="191">
        <v>49.4</v>
      </c>
    </row>
    <row r="812" spans="1:6" ht="11.25">
      <c r="A812" s="188">
        <f t="shared" si="12"/>
        <v>794</v>
      </c>
      <c r="B812" s="189" t="s">
        <v>813</v>
      </c>
      <c r="C812" s="190" t="s">
        <v>28</v>
      </c>
      <c r="D812" s="190" t="s">
        <v>814</v>
      </c>
      <c r="E812" s="190"/>
      <c r="F812" s="191">
        <v>49.4</v>
      </c>
    </row>
    <row r="813" spans="1:6" ht="11.25">
      <c r="A813" s="188">
        <f t="shared" si="12"/>
        <v>795</v>
      </c>
      <c r="B813" s="189" t="s">
        <v>1046</v>
      </c>
      <c r="C813" s="190" t="s">
        <v>28</v>
      </c>
      <c r="D813" s="190" t="s">
        <v>814</v>
      </c>
      <c r="E813" s="190" t="s">
        <v>210</v>
      </c>
      <c r="F813" s="191">
        <v>49.4</v>
      </c>
    </row>
    <row r="814" spans="1:6" ht="11.25">
      <c r="A814" s="188">
        <f t="shared" si="12"/>
        <v>796</v>
      </c>
      <c r="B814" s="189" t="s">
        <v>215</v>
      </c>
      <c r="C814" s="190" t="s">
        <v>28</v>
      </c>
      <c r="D814" s="190" t="s">
        <v>814</v>
      </c>
      <c r="E814" s="190" t="s">
        <v>216</v>
      </c>
      <c r="F814" s="191">
        <v>49.4</v>
      </c>
    </row>
    <row r="815" spans="1:6" ht="56.25">
      <c r="A815" s="188">
        <f t="shared" si="12"/>
        <v>797</v>
      </c>
      <c r="B815" s="189" t="s">
        <v>481</v>
      </c>
      <c r="C815" s="190" t="s">
        <v>482</v>
      </c>
      <c r="D815" s="190"/>
      <c r="E815" s="190"/>
      <c r="F815" s="191">
        <v>15.5</v>
      </c>
    </row>
    <row r="816" spans="1:6" ht="22.5">
      <c r="A816" s="188">
        <f t="shared" si="12"/>
        <v>798</v>
      </c>
      <c r="B816" s="189" t="s">
        <v>919</v>
      </c>
      <c r="C816" s="190" t="s">
        <v>482</v>
      </c>
      <c r="D816" s="190" t="s">
        <v>920</v>
      </c>
      <c r="E816" s="190"/>
      <c r="F816" s="191">
        <v>15.5</v>
      </c>
    </row>
    <row r="817" spans="1:6" ht="22.5">
      <c r="A817" s="188">
        <f t="shared" si="12"/>
        <v>799</v>
      </c>
      <c r="B817" s="189" t="s">
        <v>438</v>
      </c>
      <c r="C817" s="190" t="s">
        <v>482</v>
      </c>
      <c r="D817" s="190" t="s">
        <v>921</v>
      </c>
      <c r="E817" s="190"/>
      <c r="F817" s="191">
        <v>15.5</v>
      </c>
    </row>
    <row r="818" spans="1:6" ht="11.25">
      <c r="A818" s="188">
        <f t="shared" si="12"/>
        <v>800</v>
      </c>
      <c r="B818" s="189" t="s">
        <v>1046</v>
      </c>
      <c r="C818" s="190" t="s">
        <v>482</v>
      </c>
      <c r="D818" s="190" t="s">
        <v>921</v>
      </c>
      <c r="E818" s="190" t="s">
        <v>210</v>
      </c>
      <c r="F818" s="191">
        <v>15.5</v>
      </c>
    </row>
    <row r="819" spans="1:6" ht="11.25">
      <c r="A819" s="188">
        <f t="shared" si="12"/>
        <v>801</v>
      </c>
      <c r="B819" s="189" t="s">
        <v>215</v>
      </c>
      <c r="C819" s="190" t="s">
        <v>482</v>
      </c>
      <c r="D819" s="190" t="s">
        <v>921</v>
      </c>
      <c r="E819" s="190" t="s">
        <v>216</v>
      </c>
      <c r="F819" s="191">
        <v>15.5</v>
      </c>
    </row>
    <row r="820" spans="1:6" ht="11.25">
      <c r="A820" s="188">
        <f t="shared" si="12"/>
        <v>802</v>
      </c>
      <c r="B820" s="193" t="s">
        <v>215</v>
      </c>
      <c r="C820" s="194" t="s">
        <v>482</v>
      </c>
      <c r="D820" s="194" t="s">
        <v>456</v>
      </c>
      <c r="E820" s="194" t="s">
        <v>216</v>
      </c>
      <c r="F820" s="195">
        <v>15.5</v>
      </c>
    </row>
    <row r="821" spans="1:6" ht="56.25">
      <c r="A821" s="188">
        <f t="shared" si="12"/>
        <v>803</v>
      </c>
      <c r="B821" s="189" t="s">
        <v>483</v>
      </c>
      <c r="C821" s="190" t="s">
        <v>484</v>
      </c>
      <c r="D821" s="190"/>
      <c r="E821" s="190"/>
      <c r="F821" s="191">
        <v>5</v>
      </c>
    </row>
    <row r="822" spans="1:6" ht="22.5">
      <c r="A822" s="188">
        <f t="shared" si="12"/>
        <v>804</v>
      </c>
      <c r="B822" s="189" t="s">
        <v>919</v>
      </c>
      <c r="C822" s="190" t="s">
        <v>484</v>
      </c>
      <c r="D822" s="190" t="s">
        <v>920</v>
      </c>
      <c r="E822" s="190"/>
      <c r="F822" s="191">
        <v>5</v>
      </c>
    </row>
    <row r="823" spans="1:6" ht="22.5">
      <c r="A823" s="188">
        <f t="shared" si="12"/>
        <v>805</v>
      </c>
      <c r="B823" s="189" t="s">
        <v>438</v>
      </c>
      <c r="C823" s="190" t="s">
        <v>484</v>
      </c>
      <c r="D823" s="190" t="s">
        <v>921</v>
      </c>
      <c r="E823" s="190"/>
      <c r="F823" s="191">
        <v>5</v>
      </c>
    </row>
    <row r="824" spans="1:6" ht="11.25">
      <c r="A824" s="188">
        <f t="shared" si="12"/>
        <v>806</v>
      </c>
      <c r="B824" s="189" t="s">
        <v>1046</v>
      </c>
      <c r="C824" s="190" t="s">
        <v>484</v>
      </c>
      <c r="D824" s="190" t="s">
        <v>921</v>
      </c>
      <c r="E824" s="190" t="s">
        <v>210</v>
      </c>
      <c r="F824" s="191">
        <v>5</v>
      </c>
    </row>
    <row r="825" spans="1:6" ht="11.25">
      <c r="A825" s="188">
        <f t="shared" si="12"/>
        <v>807</v>
      </c>
      <c r="B825" s="189" t="s">
        <v>215</v>
      </c>
      <c r="C825" s="190" t="s">
        <v>484</v>
      </c>
      <c r="D825" s="190" t="s">
        <v>921</v>
      </c>
      <c r="E825" s="190" t="s">
        <v>216</v>
      </c>
      <c r="F825" s="191">
        <v>5</v>
      </c>
    </row>
    <row r="826" spans="1:6" ht="56.25">
      <c r="A826" s="188">
        <f t="shared" si="12"/>
        <v>808</v>
      </c>
      <c r="B826" s="189" t="s">
        <v>485</v>
      </c>
      <c r="C826" s="190" t="s">
        <v>486</v>
      </c>
      <c r="D826" s="190"/>
      <c r="E826" s="190"/>
      <c r="F826" s="191">
        <v>10</v>
      </c>
    </row>
    <row r="827" spans="1:6" ht="22.5">
      <c r="A827" s="188">
        <f t="shared" si="12"/>
        <v>809</v>
      </c>
      <c r="B827" s="189" t="s">
        <v>919</v>
      </c>
      <c r="C827" s="190" t="s">
        <v>486</v>
      </c>
      <c r="D827" s="190" t="s">
        <v>920</v>
      </c>
      <c r="E827" s="190"/>
      <c r="F827" s="191">
        <v>10</v>
      </c>
    </row>
    <row r="828" spans="1:6" ht="22.5">
      <c r="A828" s="188">
        <f t="shared" si="12"/>
        <v>810</v>
      </c>
      <c r="B828" s="189" t="s">
        <v>438</v>
      </c>
      <c r="C828" s="190" t="s">
        <v>486</v>
      </c>
      <c r="D828" s="190" t="s">
        <v>921</v>
      </c>
      <c r="E828" s="190"/>
      <c r="F828" s="191">
        <v>10</v>
      </c>
    </row>
    <row r="829" spans="1:6" ht="11.25">
      <c r="A829" s="188">
        <f t="shared" si="12"/>
        <v>811</v>
      </c>
      <c r="B829" s="189" t="s">
        <v>1046</v>
      </c>
      <c r="C829" s="190" t="s">
        <v>486</v>
      </c>
      <c r="D829" s="190" t="s">
        <v>921</v>
      </c>
      <c r="E829" s="190" t="s">
        <v>210</v>
      </c>
      <c r="F829" s="191">
        <v>10</v>
      </c>
    </row>
    <row r="830" spans="1:6" ht="11.25">
      <c r="A830" s="188">
        <f t="shared" si="12"/>
        <v>812</v>
      </c>
      <c r="B830" s="189" t="s">
        <v>215</v>
      </c>
      <c r="C830" s="190" t="s">
        <v>486</v>
      </c>
      <c r="D830" s="190" t="s">
        <v>921</v>
      </c>
      <c r="E830" s="190" t="s">
        <v>216</v>
      </c>
      <c r="F830" s="191">
        <v>10</v>
      </c>
    </row>
    <row r="831" spans="1:6" ht="11.25">
      <c r="A831" s="188">
        <f t="shared" si="12"/>
        <v>813</v>
      </c>
      <c r="B831" s="189" t="s">
        <v>29</v>
      </c>
      <c r="C831" s="190" t="s">
        <v>30</v>
      </c>
      <c r="D831" s="190"/>
      <c r="E831" s="190"/>
      <c r="F831" s="191">
        <f>F832+F837+F842</f>
        <v>3192.1</v>
      </c>
    </row>
    <row r="832" spans="1:6" ht="45">
      <c r="A832" s="188">
        <f t="shared" si="12"/>
        <v>814</v>
      </c>
      <c r="B832" s="189" t="s">
        <v>487</v>
      </c>
      <c r="C832" s="190" t="s">
        <v>488</v>
      </c>
      <c r="D832" s="190"/>
      <c r="E832" s="190"/>
      <c r="F832" s="191">
        <v>390.2</v>
      </c>
    </row>
    <row r="833" spans="1:6" ht="11.25">
      <c r="A833" s="188">
        <f t="shared" si="12"/>
        <v>815</v>
      </c>
      <c r="B833" s="189" t="s">
        <v>33</v>
      </c>
      <c r="C833" s="190" t="s">
        <v>488</v>
      </c>
      <c r="D833" s="190" t="s">
        <v>34</v>
      </c>
      <c r="E833" s="190"/>
      <c r="F833" s="191">
        <v>390.2</v>
      </c>
    </row>
    <row r="834" spans="1:6" ht="22.5">
      <c r="A834" s="188">
        <f t="shared" si="12"/>
        <v>816</v>
      </c>
      <c r="B834" s="189" t="s">
        <v>35</v>
      </c>
      <c r="C834" s="190" t="s">
        <v>488</v>
      </c>
      <c r="D834" s="190" t="s">
        <v>36</v>
      </c>
      <c r="E834" s="190"/>
      <c r="F834" s="191">
        <v>390.2</v>
      </c>
    </row>
    <row r="835" spans="1:6" ht="11.25">
      <c r="A835" s="188">
        <f t="shared" si="12"/>
        <v>817</v>
      </c>
      <c r="B835" s="189" t="s">
        <v>87</v>
      </c>
      <c r="C835" s="190" t="s">
        <v>488</v>
      </c>
      <c r="D835" s="190" t="s">
        <v>36</v>
      </c>
      <c r="E835" s="190" t="s">
        <v>233</v>
      </c>
      <c r="F835" s="191">
        <v>390.2</v>
      </c>
    </row>
    <row r="836" spans="1:6" ht="11.25">
      <c r="A836" s="188">
        <f t="shared" si="12"/>
        <v>818</v>
      </c>
      <c r="B836" s="189" t="s">
        <v>238</v>
      </c>
      <c r="C836" s="190" t="s">
        <v>488</v>
      </c>
      <c r="D836" s="190" t="s">
        <v>36</v>
      </c>
      <c r="E836" s="190" t="s">
        <v>239</v>
      </c>
      <c r="F836" s="191">
        <v>390.2</v>
      </c>
    </row>
    <row r="837" spans="1:6" ht="56.25">
      <c r="A837" s="188">
        <f t="shared" si="12"/>
        <v>819</v>
      </c>
      <c r="B837" s="189" t="s">
        <v>489</v>
      </c>
      <c r="C837" s="190" t="s">
        <v>490</v>
      </c>
      <c r="D837" s="190"/>
      <c r="E837" s="190"/>
      <c r="F837" s="191">
        <v>1306.3</v>
      </c>
    </row>
    <row r="838" spans="1:6" ht="11.25">
      <c r="A838" s="188">
        <f t="shared" si="12"/>
        <v>820</v>
      </c>
      <c r="B838" s="189" t="s">
        <v>33</v>
      </c>
      <c r="C838" s="190" t="s">
        <v>490</v>
      </c>
      <c r="D838" s="190" t="s">
        <v>34</v>
      </c>
      <c r="E838" s="190"/>
      <c r="F838" s="191">
        <v>1306.3</v>
      </c>
    </row>
    <row r="839" spans="1:6" ht="22.5">
      <c r="A839" s="188">
        <f t="shared" si="12"/>
        <v>821</v>
      </c>
      <c r="B839" s="189" t="s">
        <v>35</v>
      </c>
      <c r="C839" s="190" t="s">
        <v>490</v>
      </c>
      <c r="D839" s="190" t="s">
        <v>36</v>
      </c>
      <c r="E839" s="190"/>
      <c r="F839" s="191">
        <v>1306.3</v>
      </c>
    </row>
    <row r="840" spans="1:6" ht="11.25">
      <c r="A840" s="188">
        <f t="shared" si="12"/>
        <v>822</v>
      </c>
      <c r="B840" s="189" t="s">
        <v>87</v>
      </c>
      <c r="C840" s="190" t="s">
        <v>490</v>
      </c>
      <c r="D840" s="190" t="s">
        <v>36</v>
      </c>
      <c r="E840" s="190" t="s">
        <v>233</v>
      </c>
      <c r="F840" s="191">
        <v>1306.3</v>
      </c>
    </row>
    <row r="841" spans="1:6" ht="11.25">
      <c r="A841" s="188">
        <f t="shared" si="12"/>
        <v>823</v>
      </c>
      <c r="B841" s="189" t="s">
        <v>238</v>
      </c>
      <c r="C841" s="190" t="s">
        <v>490</v>
      </c>
      <c r="D841" s="190" t="s">
        <v>36</v>
      </c>
      <c r="E841" s="190" t="s">
        <v>239</v>
      </c>
      <c r="F841" s="191">
        <v>1306.3</v>
      </c>
    </row>
    <row r="842" spans="1:6" ht="67.5">
      <c r="A842" s="188">
        <f t="shared" si="12"/>
        <v>824</v>
      </c>
      <c r="B842" s="192" t="s">
        <v>31</v>
      </c>
      <c r="C842" s="190" t="s">
        <v>32</v>
      </c>
      <c r="D842" s="190"/>
      <c r="E842" s="190"/>
      <c r="F842" s="191">
        <v>1495.6</v>
      </c>
    </row>
    <row r="843" spans="1:6" ht="11.25">
      <c r="A843" s="188">
        <f t="shared" si="12"/>
        <v>825</v>
      </c>
      <c r="B843" s="189" t="s">
        <v>33</v>
      </c>
      <c r="C843" s="190" t="s">
        <v>32</v>
      </c>
      <c r="D843" s="190" t="s">
        <v>34</v>
      </c>
      <c r="E843" s="190"/>
      <c r="F843" s="191">
        <v>1495.6</v>
      </c>
    </row>
    <row r="844" spans="1:6" ht="22.5">
      <c r="A844" s="188">
        <f t="shared" si="12"/>
        <v>826</v>
      </c>
      <c r="B844" s="189" t="s">
        <v>35</v>
      </c>
      <c r="C844" s="190" t="s">
        <v>32</v>
      </c>
      <c r="D844" s="190" t="s">
        <v>36</v>
      </c>
      <c r="E844" s="190"/>
      <c r="F844" s="191">
        <v>1495.6</v>
      </c>
    </row>
    <row r="845" spans="1:6" ht="11.25">
      <c r="A845" s="188">
        <f t="shared" si="12"/>
        <v>827</v>
      </c>
      <c r="B845" s="189" t="s">
        <v>87</v>
      </c>
      <c r="C845" s="190" t="s">
        <v>32</v>
      </c>
      <c r="D845" s="190" t="s">
        <v>36</v>
      </c>
      <c r="E845" s="190" t="s">
        <v>233</v>
      </c>
      <c r="F845" s="191">
        <v>1495.6</v>
      </c>
    </row>
    <row r="846" spans="1:6" ht="11.25">
      <c r="A846" s="188">
        <f t="shared" si="12"/>
        <v>828</v>
      </c>
      <c r="B846" s="189" t="s">
        <v>238</v>
      </c>
      <c r="C846" s="190" t="s">
        <v>32</v>
      </c>
      <c r="D846" s="190" t="s">
        <v>36</v>
      </c>
      <c r="E846" s="190" t="s">
        <v>239</v>
      </c>
      <c r="F846" s="191">
        <v>1495.6</v>
      </c>
    </row>
    <row r="847" spans="1:6" ht="42.75">
      <c r="A847" s="188">
        <f t="shared" si="12"/>
        <v>829</v>
      </c>
      <c r="B847" s="167" t="s">
        <v>980</v>
      </c>
      <c r="C847" s="166" t="s">
        <v>981</v>
      </c>
      <c r="D847" s="166"/>
      <c r="E847" s="166"/>
      <c r="F847" s="168">
        <f>786+464</f>
        <v>1250</v>
      </c>
    </row>
    <row r="848" spans="1:6" ht="11.25">
      <c r="A848" s="188">
        <f t="shared" si="12"/>
        <v>830</v>
      </c>
      <c r="B848" s="189" t="s">
        <v>743</v>
      </c>
      <c r="C848" s="190" t="s">
        <v>982</v>
      </c>
      <c r="D848" s="190"/>
      <c r="E848" s="190"/>
      <c r="F848" s="191">
        <f>786+464</f>
        <v>1250</v>
      </c>
    </row>
    <row r="849" spans="1:6" ht="56.25">
      <c r="A849" s="188">
        <f t="shared" si="12"/>
        <v>831</v>
      </c>
      <c r="B849" s="189" t="s">
        <v>491</v>
      </c>
      <c r="C849" s="190" t="s">
        <v>492</v>
      </c>
      <c r="D849" s="190"/>
      <c r="E849" s="190"/>
      <c r="F849" s="191">
        <v>736</v>
      </c>
    </row>
    <row r="850" spans="1:6" ht="11.25">
      <c r="A850" s="188">
        <f t="shared" si="12"/>
        <v>832</v>
      </c>
      <c r="B850" s="189" t="s">
        <v>949</v>
      </c>
      <c r="C850" s="190" t="s">
        <v>492</v>
      </c>
      <c r="D850" s="190" t="s">
        <v>950</v>
      </c>
      <c r="E850" s="190"/>
      <c r="F850" s="191">
        <v>736</v>
      </c>
    </row>
    <row r="851" spans="1:6" ht="33.75">
      <c r="A851" s="188">
        <f t="shared" si="12"/>
        <v>833</v>
      </c>
      <c r="B851" s="189" t="s">
        <v>763</v>
      </c>
      <c r="C851" s="190" t="s">
        <v>492</v>
      </c>
      <c r="D851" s="190" t="s">
        <v>764</v>
      </c>
      <c r="E851" s="190"/>
      <c r="F851" s="191">
        <v>736</v>
      </c>
    </row>
    <row r="852" spans="1:6" ht="11.25">
      <c r="A852" s="188">
        <f t="shared" si="12"/>
        <v>834</v>
      </c>
      <c r="B852" s="189" t="s">
        <v>757</v>
      </c>
      <c r="C852" s="190" t="s">
        <v>492</v>
      </c>
      <c r="D852" s="190" t="s">
        <v>764</v>
      </c>
      <c r="E852" s="190" t="s">
        <v>200</v>
      </c>
      <c r="F852" s="191">
        <v>736</v>
      </c>
    </row>
    <row r="853" spans="1:6" ht="11.25">
      <c r="A853" s="188">
        <f t="shared" si="12"/>
        <v>835</v>
      </c>
      <c r="B853" s="189" t="s">
        <v>334</v>
      </c>
      <c r="C853" s="190" t="s">
        <v>492</v>
      </c>
      <c r="D853" s="190" t="s">
        <v>764</v>
      </c>
      <c r="E853" s="190" t="s">
        <v>330</v>
      </c>
      <c r="F853" s="191">
        <v>736</v>
      </c>
    </row>
    <row r="854" spans="1:6" ht="78.75">
      <c r="A854" s="188">
        <f t="shared" si="12"/>
        <v>836</v>
      </c>
      <c r="B854" s="225" t="s">
        <v>128</v>
      </c>
      <c r="C854" s="171" t="s">
        <v>129</v>
      </c>
      <c r="D854" s="190"/>
      <c r="E854" s="190"/>
      <c r="F854" s="191">
        <f>F855</f>
        <v>464</v>
      </c>
    </row>
    <row r="855" spans="1:6" ht="11.25">
      <c r="A855" s="188">
        <f t="shared" si="12"/>
        <v>837</v>
      </c>
      <c r="B855" s="170" t="s">
        <v>949</v>
      </c>
      <c r="C855" s="171" t="s">
        <v>129</v>
      </c>
      <c r="D855" s="190" t="s">
        <v>950</v>
      </c>
      <c r="E855" s="190"/>
      <c r="F855" s="191">
        <f>F856</f>
        <v>464</v>
      </c>
    </row>
    <row r="856" spans="1:6" ht="33.75">
      <c r="A856" s="188">
        <f t="shared" si="12"/>
        <v>838</v>
      </c>
      <c r="B856" s="170" t="s">
        <v>763</v>
      </c>
      <c r="C856" s="171" t="s">
        <v>129</v>
      </c>
      <c r="D856" s="190" t="s">
        <v>764</v>
      </c>
      <c r="E856" s="190"/>
      <c r="F856" s="191">
        <f>F857</f>
        <v>464</v>
      </c>
    </row>
    <row r="857" spans="1:6" ht="11.25">
      <c r="A857" s="188">
        <f t="shared" si="12"/>
        <v>839</v>
      </c>
      <c r="B857" s="189" t="s">
        <v>757</v>
      </c>
      <c r="C857" s="171" t="s">
        <v>129</v>
      </c>
      <c r="D857" s="190" t="s">
        <v>764</v>
      </c>
      <c r="E857" s="190" t="s">
        <v>200</v>
      </c>
      <c r="F857" s="191">
        <f>F858</f>
        <v>464</v>
      </c>
    </row>
    <row r="858" spans="1:6" ht="11.25">
      <c r="A858" s="188">
        <f t="shared" si="12"/>
        <v>840</v>
      </c>
      <c r="B858" s="189" t="s">
        <v>334</v>
      </c>
      <c r="C858" s="171" t="s">
        <v>129</v>
      </c>
      <c r="D858" s="190" t="s">
        <v>764</v>
      </c>
      <c r="E858" s="190" t="s">
        <v>330</v>
      </c>
      <c r="F858" s="191">
        <v>464</v>
      </c>
    </row>
    <row r="859" spans="1:6" ht="90">
      <c r="A859" s="188">
        <f t="shared" si="12"/>
        <v>841</v>
      </c>
      <c r="B859" s="192" t="s">
        <v>983</v>
      </c>
      <c r="C859" s="190" t="s">
        <v>984</v>
      </c>
      <c r="D859" s="190"/>
      <c r="E859" s="190"/>
      <c r="F859" s="191">
        <v>40</v>
      </c>
    </row>
    <row r="860" spans="1:6" ht="11.25">
      <c r="A860" s="188">
        <f t="shared" si="12"/>
        <v>842</v>
      </c>
      <c r="B860" s="189" t="s">
        <v>949</v>
      </c>
      <c r="C860" s="190" t="s">
        <v>984</v>
      </c>
      <c r="D860" s="190" t="s">
        <v>950</v>
      </c>
      <c r="E860" s="190"/>
      <c r="F860" s="191">
        <v>40</v>
      </c>
    </row>
    <row r="861" spans="1:6" ht="33.75">
      <c r="A861" s="188">
        <f t="shared" si="12"/>
        <v>843</v>
      </c>
      <c r="B861" s="189" t="s">
        <v>763</v>
      </c>
      <c r="C861" s="190" t="s">
        <v>984</v>
      </c>
      <c r="D861" s="190" t="s">
        <v>764</v>
      </c>
      <c r="E861" s="190"/>
      <c r="F861" s="191">
        <v>40</v>
      </c>
    </row>
    <row r="862" spans="1:6" ht="11.25">
      <c r="A862" s="188">
        <f t="shared" si="12"/>
        <v>844</v>
      </c>
      <c r="B862" s="189" t="s">
        <v>757</v>
      </c>
      <c r="C862" s="190" t="s">
        <v>984</v>
      </c>
      <c r="D862" s="190" t="s">
        <v>764</v>
      </c>
      <c r="E862" s="190" t="s">
        <v>200</v>
      </c>
      <c r="F862" s="191">
        <v>40</v>
      </c>
    </row>
    <row r="863" spans="1:6" ht="11.25">
      <c r="A863" s="188">
        <f t="shared" si="12"/>
        <v>845</v>
      </c>
      <c r="B863" s="189" t="s">
        <v>334</v>
      </c>
      <c r="C863" s="190" t="s">
        <v>984</v>
      </c>
      <c r="D863" s="190" t="s">
        <v>764</v>
      </c>
      <c r="E863" s="190" t="s">
        <v>330</v>
      </c>
      <c r="F863" s="191">
        <v>40</v>
      </c>
    </row>
    <row r="864" spans="1:6" ht="78.75">
      <c r="A864" s="188">
        <f t="shared" si="12"/>
        <v>846</v>
      </c>
      <c r="B864" s="192" t="s">
        <v>985</v>
      </c>
      <c r="C864" s="190" t="s">
        <v>986</v>
      </c>
      <c r="D864" s="190"/>
      <c r="E864" s="190"/>
      <c r="F864" s="191">
        <v>10</v>
      </c>
    </row>
    <row r="865" spans="1:6" ht="11.25">
      <c r="A865" s="188">
        <f t="shared" si="12"/>
        <v>847</v>
      </c>
      <c r="B865" s="189" t="s">
        <v>949</v>
      </c>
      <c r="C865" s="190" t="s">
        <v>986</v>
      </c>
      <c r="D865" s="190" t="s">
        <v>950</v>
      </c>
      <c r="E865" s="190"/>
      <c r="F865" s="191">
        <v>10</v>
      </c>
    </row>
    <row r="866" spans="1:6" ht="33.75">
      <c r="A866" s="188">
        <f t="shared" si="12"/>
        <v>848</v>
      </c>
      <c r="B866" s="189" t="s">
        <v>763</v>
      </c>
      <c r="C866" s="190" t="s">
        <v>986</v>
      </c>
      <c r="D866" s="190" t="s">
        <v>764</v>
      </c>
      <c r="E866" s="190"/>
      <c r="F866" s="191">
        <v>10</v>
      </c>
    </row>
    <row r="867" spans="1:6" ht="11.25">
      <c r="A867" s="188">
        <f aca="true" t="shared" si="13" ref="A867:A930">A866+1</f>
        <v>849</v>
      </c>
      <c r="B867" s="189" t="s">
        <v>757</v>
      </c>
      <c r="C867" s="190" t="s">
        <v>986</v>
      </c>
      <c r="D867" s="190" t="s">
        <v>764</v>
      </c>
      <c r="E867" s="190" t="s">
        <v>200</v>
      </c>
      <c r="F867" s="191">
        <v>10</v>
      </c>
    </row>
    <row r="868" spans="1:6" ht="11.25">
      <c r="A868" s="188">
        <f t="shared" si="13"/>
        <v>850</v>
      </c>
      <c r="B868" s="189" t="s">
        <v>334</v>
      </c>
      <c r="C868" s="190" t="s">
        <v>986</v>
      </c>
      <c r="D868" s="190" t="s">
        <v>764</v>
      </c>
      <c r="E868" s="190" t="s">
        <v>330</v>
      </c>
      <c r="F868" s="191">
        <v>10</v>
      </c>
    </row>
    <row r="869" spans="1:6" ht="21.75">
      <c r="A869" s="188">
        <f t="shared" si="13"/>
        <v>851</v>
      </c>
      <c r="B869" s="167" t="s">
        <v>966</v>
      </c>
      <c r="C869" s="166" t="s">
        <v>967</v>
      </c>
      <c r="D869" s="166"/>
      <c r="E869" s="166"/>
      <c r="F869" s="168">
        <v>13336.8</v>
      </c>
    </row>
    <row r="870" spans="1:6" ht="11.25">
      <c r="A870" s="188">
        <f t="shared" si="13"/>
        <v>852</v>
      </c>
      <c r="B870" s="189" t="s">
        <v>743</v>
      </c>
      <c r="C870" s="190" t="s">
        <v>968</v>
      </c>
      <c r="D870" s="190"/>
      <c r="E870" s="190"/>
      <c r="F870" s="191">
        <v>13336.8</v>
      </c>
    </row>
    <row r="871" spans="1:6" ht="45">
      <c r="A871" s="188">
        <f t="shared" si="13"/>
        <v>853</v>
      </c>
      <c r="B871" s="189" t="s">
        <v>620</v>
      </c>
      <c r="C871" s="190" t="s">
        <v>621</v>
      </c>
      <c r="D871" s="190"/>
      <c r="E871" s="190"/>
      <c r="F871" s="191">
        <v>110</v>
      </c>
    </row>
    <row r="872" spans="1:6" ht="22.5">
      <c r="A872" s="188">
        <f t="shared" si="13"/>
        <v>854</v>
      </c>
      <c r="B872" s="189" t="s">
        <v>919</v>
      </c>
      <c r="C872" s="190" t="s">
        <v>621</v>
      </c>
      <c r="D872" s="190" t="s">
        <v>920</v>
      </c>
      <c r="E872" s="190"/>
      <c r="F872" s="191">
        <v>110</v>
      </c>
    </row>
    <row r="873" spans="1:6" ht="22.5">
      <c r="A873" s="188">
        <f t="shared" si="13"/>
        <v>855</v>
      </c>
      <c r="B873" s="189" t="s">
        <v>438</v>
      </c>
      <c r="C873" s="190" t="s">
        <v>621</v>
      </c>
      <c r="D873" s="190" t="s">
        <v>921</v>
      </c>
      <c r="E873" s="190"/>
      <c r="F873" s="191">
        <v>110</v>
      </c>
    </row>
    <row r="874" spans="1:6" ht="11.25">
      <c r="A874" s="188">
        <f t="shared" si="13"/>
        <v>856</v>
      </c>
      <c r="B874" s="189" t="s">
        <v>1046</v>
      </c>
      <c r="C874" s="190" t="s">
        <v>621</v>
      </c>
      <c r="D874" s="190" t="s">
        <v>921</v>
      </c>
      <c r="E874" s="190" t="s">
        <v>210</v>
      </c>
      <c r="F874" s="191">
        <v>110</v>
      </c>
    </row>
    <row r="875" spans="1:6" ht="11.25">
      <c r="A875" s="188">
        <f t="shared" si="13"/>
        <v>857</v>
      </c>
      <c r="B875" s="189" t="s">
        <v>213</v>
      </c>
      <c r="C875" s="190" t="s">
        <v>621</v>
      </c>
      <c r="D875" s="190" t="s">
        <v>921</v>
      </c>
      <c r="E875" s="190" t="s">
        <v>214</v>
      </c>
      <c r="F875" s="191">
        <v>110</v>
      </c>
    </row>
    <row r="876" spans="1:6" ht="78.75">
      <c r="A876" s="188">
        <f t="shared" si="13"/>
        <v>858</v>
      </c>
      <c r="B876" s="192" t="s">
        <v>969</v>
      </c>
      <c r="C876" s="190" t="s">
        <v>970</v>
      </c>
      <c r="D876" s="190"/>
      <c r="E876" s="190"/>
      <c r="F876" s="191">
        <v>13226.8</v>
      </c>
    </row>
    <row r="877" spans="1:6" ht="11.25">
      <c r="A877" s="188">
        <f t="shared" si="13"/>
        <v>859</v>
      </c>
      <c r="B877" s="189" t="s">
        <v>949</v>
      </c>
      <c r="C877" s="190" t="s">
        <v>970</v>
      </c>
      <c r="D877" s="190" t="s">
        <v>950</v>
      </c>
      <c r="E877" s="190"/>
      <c r="F877" s="191">
        <v>13226.8</v>
      </c>
    </row>
    <row r="878" spans="1:6" ht="33.75">
      <c r="A878" s="188">
        <f t="shared" si="13"/>
        <v>860</v>
      </c>
      <c r="B878" s="189" t="s">
        <v>763</v>
      </c>
      <c r="C878" s="190" t="s">
        <v>970</v>
      </c>
      <c r="D878" s="190" t="s">
        <v>764</v>
      </c>
      <c r="E878" s="190"/>
      <c r="F878" s="191">
        <v>13226.8</v>
      </c>
    </row>
    <row r="879" spans="1:6" ht="11.25">
      <c r="A879" s="188">
        <f t="shared" si="13"/>
        <v>861</v>
      </c>
      <c r="B879" s="189" t="s">
        <v>757</v>
      </c>
      <c r="C879" s="190" t="s">
        <v>970</v>
      </c>
      <c r="D879" s="190" t="s">
        <v>764</v>
      </c>
      <c r="E879" s="190" t="s">
        <v>200</v>
      </c>
      <c r="F879" s="191">
        <v>13226.8</v>
      </c>
    </row>
    <row r="880" spans="1:6" ht="11.25">
      <c r="A880" s="188">
        <f t="shared" si="13"/>
        <v>862</v>
      </c>
      <c r="B880" s="189" t="s">
        <v>203</v>
      </c>
      <c r="C880" s="190" t="s">
        <v>970</v>
      </c>
      <c r="D880" s="190" t="s">
        <v>764</v>
      </c>
      <c r="E880" s="190" t="s">
        <v>204</v>
      </c>
      <c r="F880" s="191">
        <v>13226.8</v>
      </c>
    </row>
    <row r="881" spans="1:6" ht="32.25">
      <c r="A881" s="188">
        <f t="shared" si="13"/>
        <v>863</v>
      </c>
      <c r="B881" s="167" t="s">
        <v>741</v>
      </c>
      <c r="C881" s="166" t="s">
        <v>742</v>
      </c>
      <c r="D881" s="166"/>
      <c r="E881" s="166"/>
      <c r="F881" s="168">
        <v>963.1</v>
      </c>
    </row>
    <row r="882" spans="1:6" ht="11.25">
      <c r="A882" s="188">
        <f t="shared" si="13"/>
        <v>864</v>
      </c>
      <c r="B882" s="189" t="s">
        <v>743</v>
      </c>
      <c r="C882" s="190" t="s">
        <v>744</v>
      </c>
      <c r="D882" s="190"/>
      <c r="E882" s="190"/>
      <c r="F882" s="191">
        <f>F883+F888+F893+F898+F903</f>
        <v>963.1000000000001</v>
      </c>
    </row>
    <row r="883" spans="1:6" ht="56.25">
      <c r="A883" s="188">
        <f t="shared" si="13"/>
        <v>865</v>
      </c>
      <c r="B883" s="192" t="s">
        <v>745</v>
      </c>
      <c r="C883" s="190" t="s">
        <v>933</v>
      </c>
      <c r="D883" s="190"/>
      <c r="E883" s="190"/>
      <c r="F883" s="191">
        <v>87.2</v>
      </c>
    </row>
    <row r="884" spans="1:6" ht="22.5">
      <c r="A884" s="188">
        <f t="shared" si="13"/>
        <v>866</v>
      </c>
      <c r="B884" s="189" t="s">
        <v>919</v>
      </c>
      <c r="C884" s="190" t="s">
        <v>933</v>
      </c>
      <c r="D884" s="190" t="s">
        <v>920</v>
      </c>
      <c r="E884" s="190"/>
      <c r="F884" s="191">
        <v>87.2</v>
      </c>
    </row>
    <row r="885" spans="1:6" ht="22.5">
      <c r="A885" s="188">
        <f t="shared" si="13"/>
        <v>867</v>
      </c>
      <c r="B885" s="189" t="s">
        <v>438</v>
      </c>
      <c r="C885" s="190" t="s">
        <v>933</v>
      </c>
      <c r="D885" s="190" t="s">
        <v>921</v>
      </c>
      <c r="E885" s="190"/>
      <c r="F885" s="191">
        <v>87.2</v>
      </c>
    </row>
    <row r="886" spans="1:6" ht="11.25">
      <c r="A886" s="188">
        <f t="shared" si="13"/>
        <v>868</v>
      </c>
      <c r="B886" s="189" t="s">
        <v>731</v>
      </c>
      <c r="C886" s="190" t="s">
        <v>933</v>
      </c>
      <c r="D886" s="190" t="s">
        <v>921</v>
      </c>
      <c r="E886" s="190" t="s">
        <v>343</v>
      </c>
      <c r="F886" s="191">
        <v>87.2</v>
      </c>
    </row>
    <row r="887" spans="1:6" ht="33.75">
      <c r="A887" s="188">
        <f t="shared" si="13"/>
        <v>869</v>
      </c>
      <c r="B887" s="189" t="s">
        <v>722</v>
      </c>
      <c r="C887" s="190" t="s">
        <v>933</v>
      </c>
      <c r="D887" s="190" t="s">
        <v>921</v>
      </c>
      <c r="E887" s="190" t="s">
        <v>348</v>
      </c>
      <c r="F887" s="191">
        <v>87.2</v>
      </c>
    </row>
    <row r="888" spans="1:6" ht="67.5">
      <c r="A888" s="188">
        <f t="shared" si="13"/>
        <v>870</v>
      </c>
      <c r="B888" s="192" t="s">
        <v>561</v>
      </c>
      <c r="C888" s="190" t="s">
        <v>934</v>
      </c>
      <c r="D888" s="190"/>
      <c r="E888" s="190"/>
      <c r="F888" s="191">
        <v>622.7</v>
      </c>
    </row>
    <row r="889" spans="1:6" ht="22.5">
      <c r="A889" s="188">
        <f t="shared" si="13"/>
        <v>871</v>
      </c>
      <c r="B889" s="189" t="s">
        <v>919</v>
      </c>
      <c r="C889" s="190" t="s">
        <v>934</v>
      </c>
      <c r="D889" s="190" t="s">
        <v>920</v>
      </c>
      <c r="E889" s="190"/>
      <c r="F889" s="191">
        <v>622.7</v>
      </c>
    </row>
    <row r="890" spans="1:6" ht="22.5">
      <c r="A890" s="188">
        <f t="shared" si="13"/>
        <v>872</v>
      </c>
      <c r="B890" s="189" t="s">
        <v>438</v>
      </c>
      <c r="C890" s="190" t="s">
        <v>934</v>
      </c>
      <c r="D890" s="190" t="s">
        <v>921</v>
      </c>
      <c r="E890" s="190"/>
      <c r="F890" s="191">
        <v>622.7</v>
      </c>
    </row>
    <row r="891" spans="1:6" ht="11.25">
      <c r="A891" s="188">
        <f t="shared" si="13"/>
        <v>873</v>
      </c>
      <c r="B891" s="189" t="s">
        <v>731</v>
      </c>
      <c r="C891" s="190" t="s">
        <v>934</v>
      </c>
      <c r="D891" s="190" t="s">
        <v>921</v>
      </c>
      <c r="E891" s="190" t="s">
        <v>343</v>
      </c>
      <c r="F891" s="191">
        <v>622.7</v>
      </c>
    </row>
    <row r="892" spans="1:6" ht="33.75">
      <c r="A892" s="188">
        <f t="shared" si="13"/>
        <v>874</v>
      </c>
      <c r="B892" s="189" t="s">
        <v>722</v>
      </c>
      <c r="C892" s="190" t="s">
        <v>934</v>
      </c>
      <c r="D892" s="190" t="s">
        <v>921</v>
      </c>
      <c r="E892" s="190" t="s">
        <v>348</v>
      </c>
      <c r="F892" s="191">
        <v>622.7</v>
      </c>
    </row>
    <row r="893" spans="1:6" ht="56.25">
      <c r="A893" s="188">
        <f t="shared" si="13"/>
        <v>875</v>
      </c>
      <c r="B893" s="192" t="s">
        <v>935</v>
      </c>
      <c r="C893" s="190" t="s">
        <v>936</v>
      </c>
      <c r="D893" s="190"/>
      <c r="E893" s="190"/>
      <c r="F893" s="191">
        <v>50</v>
      </c>
    </row>
    <row r="894" spans="1:6" ht="22.5">
      <c r="A894" s="188">
        <f t="shared" si="13"/>
        <v>876</v>
      </c>
      <c r="B894" s="189" t="s">
        <v>919</v>
      </c>
      <c r="C894" s="190" t="s">
        <v>936</v>
      </c>
      <c r="D894" s="190" t="s">
        <v>920</v>
      </c>
      <c r="E894" s="190"/>
      <c r="F894" s="191">
        <v>50</v>
      </c>
    </row>
    <row r="895" spans="1:6" ht="22.5">
      <c r="A895" s="188">
        <f t="shared" si="13"/>
        <v>877</v>
      </c>
      <c r="B895" s="189" t="s">
        <v>438</v>
      </c>
      <c r="C895" s="190" t="s">
        <v>936</v>
      </c>
      <c r="D895" s="190" t="s">
        <v>921</v>
      </c>
      <c r="E895" s="190"/>
      <c r="F895" s="191">
        <v>50</v>
      </c>
    </row>
    <row r="896" spans="1:6" ht="11.25">
      <c r="A896" s="188">
        <f t="shared" si="13"/>
        <v>878</v>
      </c>
      <c r="B896" s="189" t="s">
        <v>731</v>
      </c>
      <c r="C896" s="190" t="s">
        <v>936</v>
      </c>
      <c r="D896" s="190" t="s">
        <v>921</v>
      </c>
      <c r="E896" s="190" t="s">
        <v>343</v>
      </c>
      <c r="F896" s="191">
        <v>50</v>
      </c>
    </row>
    <row r="897" spans="1:6" ht="33.75">
      <c r="A897" s="188">
        <f t="shared" si="13"/>
        <v>879</v>
      </c>
      <c r="B897" s="189" t="s">
        <v>722</v>
      </c>
      <c r="C897" s="190" t="s">
        <v>936</v>
      </c>
      <c r="D897" s="190" t="s">
        <v>921</v>
      </c>
      <c r="E897" s="190" t="s">
        <v>348</v>
      </c>
      <c r="F897" s="191">
        <v>50</v>
      </c>
    </row>
    <row r="898" spans="1:6" ht="56.25">
      <c r="A898" s="188">
        <f t="shared" si="13"/>
        <v>880</v>
      </c>
      <c r="B898" s="189" t="s">
        <v>937</v>
      </c>
      <c r="C898" s="190" t="s">
        <v>938</v>
      </c>
      <c r="D898" s="190"/>
      <c r="E898" s="190"/>
      <c r="F898" s="191">
        <v>164</v>
      </c>
    </row>
    <row r="899" spans="1:6" ht="22.5">
      <c r="A899" s="188">
        <f t="shared" si="13"/>
        <v>881</v>
      </c>
      <c r="B899" s="189" t="s">
        <v>919</v>
      </c>
      <c r="C899" s="190" t="s">
        <v>938</v>
      </c>
      <c r="D899" s="190" t="s">
        <v>920</v>
      </c>
      <c r="E899" s="190"/>
      <c r="F899" s="191">
        <v>164</v>
      </c>
    </row>
    <row r="900" spans="1:6" ht="22.5">
      <c r="A900" s="188">
        <f t="shared" si="13"/>
        <v>882</v>
      </c>
      <c r="B900" s="189" t="s">
        <v>438</v>
      </c>
      <c r="C900" s="190" t="s">
        <v>938</v>
      </c>
      <c r="D900" s="190" t="s">
        <v>921</v>
      </c>
      <c r="E900" s="190"/>
      <c r="F900" s="191">
        <v>164</v>
      </c>
    </row>
    <row r="901" spans="1:6" ht="11.25">
      <c r="A901" s="188">
        <f t="shared" si="13"/>
        <v>883</v>
      </c>
      <c r="B901" s="189" t="s">
        <v>731</v>
      </c>
      <c r="C901" s="190" t="s">
        <v>938</v>
      </c>
      <c r="D901" s="190" t="s">
        <v>921</v>
      </c>
      <c r="E901" s="190" t="s">
        <v>343</v>
      </c>
      <c r="F901" s="191">
        <v>164</v>
      </c>
    </row>
    <row r="902" spans="1:6" ht="33.75">
      <c r="A902" s="188">
        <f t="shared" si="13"/>
        <v>884</v>
      </c>
      <c r="B902" s="189" t="s">
        <v>722</v>
      </c>
      <c r="C902" s="190" t="s">
        <v>938</v>
      </c>
      <c r="D902" s="190" t="s">
        <v>921</v>
      </c>
      <c r="E902" s="190" t="s">
        <v>348</v>
      </c>
      <c r="F902" s="191">
        <v>164</v>
      </c>
    </row>
    <row r="903" spans="1:6" ht="67.5">
      <c r="A903" s="188">
        <f t="shared" si="13"/>
        <v>885</v>
      </c>
      <c r="B903" s="192" t="s">
        <v>563</v>
      </c>
      <c r="C903" s="190" t="s">
        <v>564</v>
      </c>
      <c r="D903" s="190"/>
      <c r="E903" s="190"/>
      <c r="F903" s="191">
        <v>39.2</v>
      </c>
    </row>
    <row r="904" spans="1:6" ht="22.5">
      <c r="A904" s="188">
        <f t="shared" si="13"/>
        <v>886</v>
      </c>
      <c r="B904" s="189" t="s">
        <v>919</v>
      </c>
      <c r="C904" s="190" t="s">
        <v>564</v>
      </c>
      <c r="D904" s="190" t="s">
        <v>920</v>
      </c>
      <c r="E904" s="190"/>
      <c r="F904" s="191">
        <v>39.2</v>
      </c>
    </row>
    <row r="905" spans="1:6" ht="22.5">
      <c r="A905" s="188">
        <f t="shared" si="13"/>
        <v>887</v>
      </c>
      <c r="B905" s="189" t="s">
        <v>438</v>
      </c>
      <c r="C905" s="190" t="s">
        <v>564</v>
      </c>
      <c r="D905" s="190" t="s">
        <v>921</v>
      </c>
      <c r="E905" s="190"/>
      <c r="F905" s="191">
        <v>39.2</v>
      </c>
    </row>
    <row r="906" spans="1:6" ht="11.25">
      <c r="A906" s="188">
        <f t="shared" si="13"/>
        <v>888</v>
      </c>
      <c r="B906" s="189" t="s">
        <v>731</v>
      </c>
      <c r="C906" s="190" t="s">
        <v>564</v>
      </c>
      <c r="D906" s="190" t="s">
        <v>921</v>
      </c>
      <c r="E906" s="190" t="s">
        <v>343</v>
      </c>
      <c r="F906" s="191">
        <v>39.2</v>
      </c>
    </row>
    <row r="907" spans="1:6" ht="33.75">
      <c r="A907" s="188">
        <f t="shared" si="13"/>
        <v>889</v>
      </c>
      <c r="B907" s="189" t="s">
        <v>722</v>
      </c>
      <c r="C907" s="190" t="s">
        <v>564</v>
      </c>
      <c r="D907" s="190" t="s">
        <v>921</v>
      </c>
      <c r="E907" s="190" t="s">
        <v>348</v>
      </c>
      <c r="F907" s="191">
        <v>39.2</v>
      </c>
    </row>
    <row r="908" spans="1:8" ht="21.75">
      <c r="A908" s="188">
        <f t="shared" si="13"/>
        <v>890</v>
      </c>
      <c r="B908" s="167" t="s">
        <v>758</v>
      </c>
      <c r="C908" s="166" t="s">
        <v>759</v>
      </c>
      <c r="D908" s="166"/>
      <c r="E908" s="166"/>
      <c r="F908" s="168">
        <f>F909+F920+F936</f>
        <v>4470.5</v>
      </c>
      <c r="H908" s="187"/>
    </row>
    <row r="909" spans="1:8" ht="11.25">
      <c r="A909" s="188">
        <f t="shared" si="13"/>
        <v>891</v>
      </c>
      <c r="B909" s="189" t="s">
        <v>760</v>
      </c>
      <c r="C909" s="190" t="s">
        <v>761</v>
      </c>
      <c r="D909" s="190"/>
      <c r="E909" s="190"/>
      <c r="F909" s="191">
        <f>F910+F915</f>
        <v>442.5</v>
      </c>
      <c r="H909" s="187"/>
    </row>
    <row r="910" spans="1:6" ht="78.75">
      <c r="A910" s="188">
        <f t="shared" si="13"/>
        <v>892</v>
      </c>
      <c r="B910" s="192" t="s">
        <v>493</v>
      </c>
      <c r="C910" s="190" t="s">
        <v>762</v>
      </c>
      <c r="D910" s="190"/>
      <c r="E910" s="190"/>
      <c r="F910" s="191">
        <v>81.6</v>
      </c>
    </row>
    <row r="911" spans="1:6" ht="11.25">
      <c r="A911" s="188">
        <f t="shared" si="13"/>
        <v>893</v>
      </c>
      <c r="B911" s="189" t="s">
        <v>949</v>
      </c>
      <c r="C911" s="190" t="s">
        <v>762</v>
      </c>
      <c r="D911" s="190" t="s">
        <v>950</v>
      </c>
      <c r="E911" s="190"/>
      <c r="F911" s="191">
        <v>81.6</v>
      </c>
    </row>
    <row r="912" spans="1:6" ht="33.75">
      <c r="A912" s="188">
        <f t="shared" si="13"/>
        <v>894</v>
      </c>
      <c r="B912" s="189" t="s">
        <v>763</v>
      </c>
      <c r="C912" s="190" t="s">
        <v>762</v>
      </c>
      <c r="D912" s="190" t="s">
        <v>764</v>
      </c>
      <c r="E912" s="190"/>
      <c r="F912" s="191">
        <v>81.6</v>
      </c>
    </row>
    <row r="913" spans="1:6" ht="11.25">
      <c r="A913" s="188">
        <f t="shared" si="13"/>
        <v>895</v>
      </c>
      <c r="B913" s="189" t="s">
        <v>757</v>
      </c>
      <c r="C913" s="190" t="s">
        <v>762</v>
      </c>
      <c r="D913" s="190" t="s">
        <v>764</v>
      </c>
      <c r="E913" s="190" t="s">
        <v>200</v>
      </c>
      <c r="F913" s="191">
        <v>81.6</v>
      </c>
    </row>
    <row r="914" spans="1:6" ht="11.25">
      <c r="A914" s="188">
        <f t="shared" si="13"/>
        <v>896</v>
      </c>
      <c r="B914" s="189" t="s">
        <v>201</v>
      </c>
      <c r="C914" s="190" t="s">
        <v>762</v>
      </c>
      <c r="D914" s="190" t="s">
        <v>764</v>
      </c>
      <c r="E914" s="190" t="s">
        <v>202</v>
      </c>
      <c r="F914" s="191">
        <v>81.6</v>
      </c>
    </row>
    <row r="915" spans="1:6" ht="67.5">
      <c r="A915" s="188">
        <f t="shared" si="13"/>
        <v>897</v>
      </c>
      <c r="B915" s="192" t="s">
        <v>494</v>
      </c>
      <c r="C915" s="190" t="s">
        <v>495</v>
      </c>
      <c r="D915" s="190"/>
      <c r="E915" s="190"/>
      <c r="F915" s="191">
        <v>360.9</v>
      </c>
    </row>
    <row r="916" spans="1:6" ht="11.25">
      <c r="A916" s="188">
        <f t="shared" si="13"/>
        <v>898</v>
      </c>
      <c r="B916" s="189" t="s">
        <v>949</v>
      </c>
      <c r="C916" s="190" t="s">
        <v>495</v>
      </c>
      <c r="D916" s="190" t="s">
        <v>950</v>
      </c>
      <c r="E916" s="190"/>
      <c r="F916" s="191">
        <v>360.9</v>
      </c>
    </row>
    <row r="917" spans="1:6" ht="33.75">
      <c r="A917" s="188">
        <f t="shared" si="13"/>
        <v>899</v>
      </c>
      <c r="B917" s="189" t="s">
        <v>763</v>
      </c>
      <c r="C917" s="190" t="s">
        <v>495</v>
      </c>
      <c r="D917" s="190" t="s">
        <v>764</v>
      </c>
      <c r="E917" s="190"/>
      <c r="F917" s="191">
        <v>360.9</v>
      </c>
    </row>
    <row r="918" spans="1:6" ht="11.25">
      <c r="A918" s="188">
        <f t="shared" si="13"/>
        <v>900</v>
      </c>
      <c r="B918" s="189" t="s">
        <v>757</v>
      </c>
      <c r="C918" s="190" t="s">
        <v>495</v>
      </c>
      <c r="D918" s="190" t="s">
        <v>764</v>
      </c>
      <c r="E918" s="190" t="s">
        <v>200</v>
      </c>
      <c r="F918" s="191">
        <v>360.9</v>
      </c>
    </row>
    <row r="919" spans="1:6" ht="11.25">
      <c r="A919" s="188">
        <f t="shared" si="13"/>
        <v>901</v>
      </c>
      <c r="B919" s="189" t="s">
        <v>201</v>
      </c>
      <c r="C919" s="190" t="s">
        <v>495</v>
      </c>
      <c r="D919" s="190" t="s">
        <v>764</v>
      </c>
      <c r="E919" s="190" t="s">
        <v>202</v>
      </c>
      <c r="F919" s="191">
        <v>360.9</v>
      </c>
    </row>
    <row r="920" spans="1:6" ht="11.25">
      <c r="A920" s="188">
        <f t="shared" si="13"/>
        <v>902</v>
      </c>
      <c r="B920" s="189" t="s">
        <v>765</v>
      </c>
      <c r="C920" s="190" t="s">
        <v>766</v>
      </c>
      <c r="D920" s="190"/>
      <c r="E920" s="190"/>
      <c r="F920" s="191">
        <f>F921+F926+F931</f>
        <v>752.2</v>
      </c>
    </row>
    <row r="921" spans="1:6" ht="45">
      <c r="A921" s="188">
        <f t="shared" si="13"/>
        <v>903</v>
      </c>
      <c r="B921" s="189" t="s">
        <v>496</v>
      </c>
      <c r="C921" s="190" t="s">
        <v>497</v>
      </c>
      <c r="D921" s="190"/>
      <c r="E921" s="190"/>
      <c r="F921" s="191">
        <v>149.7</v>
      </c>
    </row>
    <row r="922" spans="1:6" ht="22.5">
      <c r="A922" s="188">
        <f t="shared" si="13"/>
        <v>904</v>
      </c>
      <c r="B922" s="189" t="s">
        <v>919</v>
      </c>
      <c r="C922" s="190" t="s">
        <v>497</v>
      </c>
      <c r="D922" s="190" t="s">
        <v>920</v>
      </c>
      <c r="E922" s="190"/>
      <c r="F922" s="191">
        <v>149.7</v>
      </c>
    </row>
    <row r="923" spans="1:6" ht="22.5">
      <c r="A923" s="188">
        <f t="shared" si="13"/>
        <v>905</v>
      </c>
      <c r="B923" s="189" t="s">
        <v>438</v>
      </c>
      <c r="C923" s="190" t="s">
        <v>497</v>
      </c>
      <c r="D923" s="190" t="s">
        <v>921</v>
      </c>
      <c r="E923" s="190"/>
      <c r="F923" s="191">
        <v>149.7</v>
      </c>
    </row>
    <row r="924" spans="1:6" ht="11.25">
      <c r="A924" s="188">
        <f t="shared" si="13"/>
        <v>906</v>
      </c>
      <c r="B924" s="189" t="s">
        <v>757</v>
      </c>
      <c r="C924" s="190" t="s">
        <v>497</v>
      </c>
      <c r="D924" s="190" t="s">
        <v>921</v>
      </c>
      <c r="E924" s="190" t="s">
        <v>200</v>
      </c>
      <c r="F924" s="191">
        <v>149.7</v>
      </c>
    </row>
    <row r="925" spans="1:6" ht="11.25">
      <c r="A925" s="188">
        <f t="shared" si="13"/>
        <v>907</v>
      </c>
      <c r="B925" s="189" t="s">
        <v>334</v>
      </c>
      <c r="C925" s="190" t="s">
        <v>497</v>
      </c>
      <c r="D925" s="190" t="s">
        <v>921</v>
      </c>
      <c r="E925" s="190" t="s">
        <v>330</v>
      </c>
      <c r="F925" s="191">
        <v>149.7</v>
      </c>
    </row>
    <row r="926" spans="1:6" ht="67.5">
      <c r="A926" s="188">
        <f t="shared" si="13"/>
        <v>908</v>
      </c>
      <c r="B926" s="192" t="s">
        <v>767</v>
      </c>
      <c r="C926" s="190" t="s">
        <v>768</v>
      </c>
      <c r="D926" s="190"/>
      <c r="E926" s="190"/>
      <c r="F926" s="191">
        <v>601</v>
      </c>
    </row>
    <row r="927" spans="1:6" ht="22.5">
      <c r="A927" s="188">
        <f t="shared" si="13"/>
        <v>909</v>
      </c>
      <c r="B927" s="189" t="s">
        <v>919</v>
      </c>
      <c r="C927" s="190" t="s">
        <v>768</v>
      </c>
      <c r="D927" s="190" t="s">
        <v>920</v>
      </c>
      <c r="E927" s="190"/>
      <c r="F927" s="191">
        <v>601</v>
      </c>
    </row>
    <row r="928" spans="1:6" ht="22.5">
      <c r="A928" s="188">
        <f t="shared" si="13"/>
        <v>910</v>
      </c>
      <c r="B928" s="189" t="s">
        <v>438</v>
      </c>
      <c r="C928" s="190" t="s">
        <v>768</v>
      </c>
      <c r="D928" s="190" t="s">
        <v>921</v>
      </c>
      <c r="E928" s="190"/>
      <c r="F928" s="191">
        <v>601</v>
      </c>
    </row>
    <row r="929" spans="1:6" ht="11.25">
      <c r="A929" s="188">
        <f t="shared" si="13"/>
        <v>911</v>
      </c>
      <c r="B929" s="189" t="s">
        <v>757</v>
      </c>
      <c r="C929" s="190" t="s">
        <v>768</v>
      </c>
      <c r="D929" s="190" t="s">
        <v>921</v>
      </c>
      <c r="E929" s="190" t="s">
        <v>200</v>
      </c>
      <c r="F929" s="191">
        <v>601</v>
      </c>
    </row>
    <row r="930" spans="1:6" ht="11.25">
      <c r="A930" s="188">
        <f t="shared" si="13"/>
        <v>912</v>
      </c>
      <c r="B930" s="189" t="s">
        <v>334</v>
      </c>
      <c r="C930" s="190" t="s">
        <v>768</v>
      </c>
      <c r="D930" s="190" t="s">
        <v>921</v>
      </c>
      <c r="E930" s="190" t="s">
        <v>330</v>
      </c>
      <c r="F930" s="191">
        <v>601</v>
      </c>
    </row>
    <row r="931" spans="1:6" ht="56.25">
      <c r="A931" s="188">
        <f aca="true" t="shared" si="14" ref="A931:A994">A930+1</f>
        <v>913</v>
      </c>
      <c r="B931" s="189" t="s">
        <v>769</v>
      </c>
      <c r="C931" s="190" t="s">
        <v>770</v>
      </c>
      <c r="D931" s="190"/>
      <c r="E931" s="190"/>
      <c r="F931" s="191">
        <v>1.5</v>
      </c>
    </row>
    <row r="932" spans="1:6" ht="22.5">
      <c r="A932" s="188">
        <f t="shared" si="14"/>
        <v>914</v>
      </c>
      <c r="B932" s="189" t="s">
        <v>919</v>
      </c>
      <c r="C932" s="190" t="s">
        <v>770</v>
      </c>
      <c r="D932" s="190" t="s">
        <v>920</v>
      </c>
      <c r="E932" s="190"/>
      <c r="F932" s="191">
        <v>1.5</v>
      </c>
    </row>
    <row r="933" spans="1:6" ht="22.5">
      <c r="A933" s="188">
        <f t="shared" si="14"/>
        <v>915</v>
      </c>
      <c r="B933" s="189" t="s">
        <v>438</v>
      </c>
      <c r="C933" s="190" t="s">
        <v>770</v>
      </c>
      <c r="D933" s="190" t="s">
        <v>921</v>
      </c>
      <c r="E933" s="190"/>
      <c r="F933" s="191">
        <v>1.5</v>
      </c>
    </row>
    <row r="934" spans="1:6" ht="11.25">
      <c r="A934" s="188">
        <f t="shared" si="14"/>
        <v>916</v>
      </c>
      <c r="B934" s="189" t="s">
        <v>757</v>
      </c>
      <c r="C934" s="190" t="s">
        <v>770</v>
      </c>
      <c r="D934" s="190" t="s">
        <v>921</v>
      </c>
      <c r="E934" s="190" t="s">
        <v>200</v>
      </c>
      <c r="F934" s="191">
        <v>1.5</v>
      </c>
    </row>
    <row r="935" spans="1:6" ht="11.25">
      <c r="A935" s="188">
        <f t="shared" si="14"/>
        <v>917</v>
      </c>
      <c r="B935" s="189" t="s">
        <v>334</v>
      </c>
      <c r="C935" s="190" t="s">
        <v>770</v>
      </c>
      <c r="D935" s="190" t="s">
        <v>921</v>
      </c>
      <c r="E935" s="190" t="s">
        <v>330</v>
      </c>
      <c r="F935" s="191">
        <v>1.5</v>
      </c>
    </row>
    <row r="936" spans="1:6" ht="22.5">
      <c r="A936" s="188">
        <f t="shared" si="14"/>
        <v>918</v>
      </c>
      <c r="B936" s="189" t="s">
        <v>771</v>
      </c>
      <c r="C936" s="190" t="s">
        <v>772</v>
      </c>
      <c r="D936" s="190"/>
      <c r="E936" s="190"/>
      <c r="F936" s="191">
        <f>F937</f>
        <v>3275.8</v>
      </c>
    </row>
    <row r="937" spans="1:6" ht="67.5">
      <c r="A937" s="188">
        <f t="shared" si="14"/>
        <v>919</v>
      </c>
      <c r="B937" s="192" t="s">
        <v>962</v>
      </c>
      <c r="C937" s="190" t="s">
        <v>963</v>
      </c>
      <c r="D937" s="190"/>
      <c r="E937" s="190"/>
      <c r="F937" s="191">
        <v>3275.8</v>
      </c>
    </row>
    <row r="938" spans="1:6" ht="45">
      <c r="A938" s="188">
        <f t="shared" si="14"/>
        <v>920</v>
      </c>
      <c r="B938" s="189" t="s">
        <v>738</v>
      </c>
      <c r="C938" s="190" t="s">
        <v>963</v>
      </c>
      <c r="D938" s="190" t="s">
        <v>739</v>
      </c>
      <c r="E938" s="190"/>
      <c r="F938" s="191">
        <v>2779.4</v>
      </c>
    </row>
    <row r="939" spans="1:6" ht="22.5">
      <c r="A939" s="188">
        <f t="shared" si="14"/>
        <v>921</v>
      </c>
      <c r="B939" s="189" t="s">
        <v>916</v>
      </c>
      <c r="C939" s="190" t="s">
        <v>963</v>
      </c>
      <c r="D939" s="190" t="s">
        <v>303</v>
      </c>
      <c r="E939" s="190"/>
      <c r="F939" s="191">
        <v>2779.4</v>
      </c>
    </row>
    <row r="940" spans="1:6" ht="11.25">
      <c r="A940" s="188">
        <f t="shared" si="14"/>
        <v>922</v>
      </c>
      <c r="B940" s="189" t="s">
        <v>757</v>
      </c>
      <c r="C940" s="190" t="s">
        <v>963</v>
      </c>
      <c r="D940" s="190" t="s">
        <v>303</v>
      </c>
      <c r="E940" s="190" t="s">
        <v>200</v>
      </c>
      <c r="F940" s="191">
        <v>2779.4</v>
      </c>
    </row>
    <row r="941" spans="1:6" ht="11.25">
      <c r="A941" s="188">
        <f t="shared" si="14"/>
        <v>923</v>
      </c>
      <c r="B941" s="189" t="s">
        <v>201</v>
      </c>
      <c r="C941" s="190" t="s">
        <v>963</v>
      </c>
      <c r="D941" s="190" t="s">
        <v>303</v>
      </c>
      <c r="E941" s="190" t="s">
        <v>202</v>
      </c>
      <c r="F941" s="191">
        <v>2779.4</v>
      </c>
    </row>
    <row r="942" spans="1:6" ht="22.5">
      <c r="A942" s="188">
        <f t="shared" si="14"/>
        <v>924</v>
      </c>
      <c r="B942" s="189" t="s">
        <v>919</v>
      </c>
      <c r="C942" s="190" t="s">
        <v>963</v>
      </c>
      <c r="D942" s="190" t="s">
        <v>920</v>
      </c>
      <c r="E942" s="190"/>
      <c r="F942" s="191">
        <v>496.4</v>
      </c>
    </row>
    <row r="943" spans="1:6" ht="22.5">
      <c r="A943" s="188">
        <f t="shared" si="14"/>
        <v>925</v>
      </c>
      <c r="B943" s="189" t="s">
        <v>438</v>
      </c>
      <c r="C943" s="190" t="s">
        <v>963</v>
      </c>
      <c r="D943" s="190" t="s">
        <v>921</v>
      </c>
      <c r="E943" s="190"/>
      <c r="F943" s="191">
        <v>496.4</v>
      </c>
    </row>
    <row r="944" spans="1:6" ht="11.25">
      <c r="A944" s="188">
        <f t="shared" si="14"/>
        <v>926</v>
      </c>
      <c r="B944" s="189" t="s">
        <v>757</v>
      </c>
      <c r="C944" s="190" t="s">
        <v>963</v>
      </c>
      <c r="D944" s="190" t="s">
        <v>921</v>
      </c>
      <c r="E944" s="190" t="s">
        <v>200</v>
      </c>
      <c r="F944" s="191">
        <v>496.4</v>
      </c>
    </row>
    <row r="945" spans="1:6" ht="11.25">
      <c r="A945" s="188">
        <f t="shared" si="14"/>
        <v>927</v>
      </c>
      <c r="B945" s="189" t="s">
        <v>201</v>
      </c>
      <c r="C945" s="190" t="s">
        <v>963</v>
      </c>
      <c r="D945" s="190" t="s">
        <v>921</v>
      </c>
      <c r="E945" s="190" t="s">
        <v>202</v>
      </c>
      <c r="F945" s="191">
        <v>496.4</v>
      </c>
    </row>
    <row r="946" spans="1:6" ht="21.75">
      <c r="A946" s="188">
        <f t="shared" si="14"/>
        <v>928</v>
      </c>
      <c r="B946" s="167" t="s">
        <v>987</v>
      </c>
      <c r="C946" s="166" t="s">
        <v>988</v>
      </c>
      <c r="D946" s="166"/>
      <c r="E946" s="166"/>
      <c r="F946" s="168">
        <f>F947+F960+F971</f>
        <v>5096.1</v>
      </c>
    </row>
    <row r="947" spans="1:6" ht="33.75">
      <c r="A947" s="188">
        <f t="shared" si="14"/>
        <v>929</v>
      </c>
      <c r="B947" s="189" t="s">
        <v>989</v>
      </c>
      <c r="C947" s="190" t="s">
        <v>990</v>
      </c>
      <c r="D947" s="190"/>
      <c r="E947" s="190"/>
      <c r="F947" s="191">
        <f>F948+F953</f>
        <v>107</v>
      </c>
    </row>
    <row r="948" spans="1:6" ht="67.5">
      <c r="A948" s="188">
        <f t="shared" si="14"/>
        <v>930</v>
      </c>
      <c r="B948" s="192" t="s">
        <v>991</v>
      </c>
      <c r="C948" s="190" t="s">
        <v>992</v>
      </c>
      <c r="D948" s="190"/>
      <c r="E948" s="190"/>
      <c r="F948" s="191">
        <v>44</v>
      </c>
    </row>
    <row r="949" spans="1:6" ht="22.5">
      <c r="A949" s="188">
        <f t="shared" si="14"/>
        <v>931</v>
      </c>
      <c r="B949" s="189" t="s">
        <v>919</v>
      </c>
      <c r="C949" s="190" t="s">
        <v>992</v>
      </c>
      <c r="D949" s="190" t="s">
        <v>920</v>
      </c>
      <c r="E949" s="190"/>
      <c r="F949" s="191">
        <v>44</v>
      </c>
    </row>
    <row r="950" spans="1:6" ht="22.5">
      <c r="A950" s="188">
        <f t="shared" si="14"/>
        <v>932</v>
      </c>
      <c r="B950" s="189" t="s">
        <v>438</v>
      </c>
      <c r="C950" s="190" t="s">
        <v>992</v>
      </c>
      <c r="D950" s="190" t="s">
        <v>921</v>
      </c>
      <c r="E950" s="190"/>
      <c r="F950" s="191">
        <v>44</v>
      </c>
    </row>
    <row r="951" spans="1:6" ht="11.25">
      <c r="A951" s="188">
        <f t="shared" si="14"/>
        <v>933</v>
      </c>
      <c r="B951" s="189" t="s">
        <v>757</v>
      </c>
      <c r="C951" s="190" t="s">
        <v>992</v>
      </c>
      <c r="D951" s="190" t="s">
        <v>921</v>
      </c>
      <c r="E951" s="190" t="s">
        <v>200</v>
      </c>
      <c r="F951" s="191">
        <v>44</v>
      </c>
    </row>
    <row r="952" spans="1:6" ht="11.25">
      <c r="A952" s="188">
        <f t="shared" si="14"/>
        <v>934</v>
      </c>
      <c r="B952" s="189" t="s">
        <v>334</v>
      </c>
      <c r="C952" s="190" t="s">
        <v>992</v>
      </c>
      <c r="D952" s="190" t="s">
        <v>921</v>
      </c>
      <c r="E952" s="190" t="s">
        <v>330</v>
      </c>
      <c r="F952" s="191">
        <v>44</v>
      </c>
    </row>
    <row r="953" spans="1:6" ht="67.5">
      <c r="A953" s="188">
        <f t="shared" si="14"/>
        <v>935</v>
      </c>
      <c r="B953" s="192" t="s">
        <v>993</v>
      </c>
      <c r="C953" s="190" t="s">
        <v>994</v>
      </c>
      <c r="D953" s="190"/>
      <c r="E953" s="190"/>
      <c r="F953" s="191">
        <v>63</v>
      </c>
    </row>
    <row r="954" spans="1:6" ht="22.5">
      <c r="A954" s="188">
        <f t="shared" si="14"/>
        <v>936</v>
      </c>
      <c r="B954" s="189" t="s">
        <v>919</v>
      </c>
      <c r="C954" s="190" t="s">
        <v>994</v>
      </c>
      <c r="D954" s="190" t="s">
        <v>920</v>
      </c>
      <c r="E954" s="190"/>
      <c r="F954" s="191">
        <v>63</v>
      </c>
    </row>
    <row r="955" spans="1:6" ht="22.5">
      <c r="A955" s="188">
        <f t="shared" si="14"/>
        <v>937</v>
      </c>
      <c r="B955" s="189" t="s">
        <v>438</v>
      </c>
      <c r="C955" s="190" t="s">
        <v>994</v>
      </c>
      <c r="D955" s="190" t="s">
        <v>921</v>
      </c>
      <c r="E955" s="190"/>
      <c r="F955" s="191">
        <v>63</v>
      </c>
    </row>
    <row r="956" spans="1:6" ht="11.25">
      <c r="A956" s="188">
        <f t="shared" si="14"/>
        <v>938</v>
      </c>
      <c r="B956" s="189" t="s">
        <v>757</v>
      </c>
      <c r="C956" s="190" t="s">
        <v>994</v>
      </c>
      <c r="D956" s="190" t="s">
        <v>921</v>
      </c>
      <c r="E956" s="190" t="s">
        <v>200</v>
      </c>
      <c r="F956" s="191">
        <v>44</v>
      </c>
    </row>
    <row r="957" spans="1:6" ht="11.25">
      <c r="A957" s="188">
        <f t="shared" si="14"/>
        <v>939</v>
      </c>
      <c r="B957" s="189" t="s">
        <v>334</v>
      </c>
      <c r="C957" s="190" t="s">
        <v>994</v>
      </c>
      <c r="D957" s="190" t="s">
        <v>921</v>
      </c>
      <c r="E957" s="190" t="s">
        <v>330</v>
      </c>
      <c r="F957" s="191">
        <v>44</v>
      </c>
    </row>
    <row r="958" spans="1:6" ht="11.25">
      <c r="A958" s="188">
        <f t="shared" si="14"/>
        <v>940</v>
      </c>
      <c r="B958" s="189" t="s">
        <v>1008</v>
      </c>
      <c r="C958" s="190" t="s">
        <v>994</v>
      </c>
      <c r="D958" s="190" t="s">
        <v>921</v>
      </c>
      <c r="E958" s="190" t="s">
        <v>205</v>
      </c>
      <c r="F958" s="191">
        <v>19</v>
      </c>
    </row>
    <row r="959" spans="1:6" ht="11.25">
      <c r="A959" s="188">
        <f t="shared" si="14"/>
        <v>941</v>
      </c>
      <c r="B959" s="189" t="s">
        <v>335</v>
      </c>
      <c r="C959" s="190" t="s">
        <v>994</v>
      </c>
      <c r="D959" s="190" t="s">
        <v>921</v>
      </c>
      <c r="E959" s="190" t="s">
        <v>336</v>
      </c>
      <c r="F959" s="191">
        <v>19</v>
      </c>
    </row>
    <row r="960" spans="1:6" ht="22.5">
      <c r="A960" s="188">
        <f t="shared" si="14"/>
        <v>942</v>
      </c>
      <c r="B960" s="189" t="s">
        <v>1009</v>
      </c>
      <c r="C960" s="190" t="s">
        <v>1010</v>
      </c>
      <c r="D960" s="190"/>
      <c r="E960" s="190"/>
      <c r="F960" s="191">
        <f>F961+F966</f>
        <v>2161</v>
      </c>
    </row>
    <row r="961" spans="1:6" ht="56.25">
      <c r="A961" s="188">
        <f t="shared" si="14"/>
        <v>943</v>
      </c>
      <c r="B961" s="192" t="s">
        <v>1011</v>
      </c>
      <c r="C961" s="190" t="s">
        <v>1012</v>
      </c>
      <c r="D961" s="190"/>
      <c r="E961" s="190"/>
      <c r="F961" s="191">
        <v>1</v>
      </c>
    </row>
    <row r="962" spans="1:6" ht="22.5">
      <c r="A962" s="188">
        <f t="shared" si="14"/>
        <v>944</v>
      </c>
      <c r="B962" s="189" t="s">
        <v>919</v>
      </c>
      <c r="C962" s="190" t="s">
        <v>1012</v>
      </c>
      <c r="D962" s="190" t="s">
        <v>920</v>
      </c>
      <c r="E962" s="190"/>
      <c r="F962" s="191">
        <v>1</v>
      </c>
    </row>
    <row r="963" spans="1:6" ht="22.5">
      <c r="A963" s="188">
        <f t="shared" si="14"/>
        <v>945</v>
      </c>
      <c r="B963" s="189" t="s">
        <v>438</v>
      </c>
      <c r="C963" s="190" t="s">
        <v>1012</v>
      </c>
      <c r="D963" s="190" t="s">
        <v>921</v>
      </c>
      <c r="E963" s="190"/>
      <c r="F963" s="191">
        <v>1</v>
      </c>
    </row>
    <row r="964" spans="1:6" ht="11.25">
      <c r="A964" s="188">
        <f t="shared" si="14"/>
        <v>946</v>
      </c>
      <c r="B964" s="189" t="s">
        <v>1008</v>
      </c>
      <c r="C964" s="190" t="s">
        <v>1012</v>
      </c>
      <c r="D964" s="190" t="s">
        <v>921</v>
      </c>
      <c r="E964" s="190" t="s">
        <v>205</v>
      </c>
      <c r="F964" s="191">
        <v>1</v>
      </c>
    </row>
    <row r="965" spans="1:6" ht="11.25">
      <c r="A965" s="188">
        <f t="shared" si="14"/>
        <v>947</v>
      </c>
      <c r="B965" s="189" t="s">
        <v>335</v>
      </c>
      <c r="C965" s="190" t="s">
        <v>1012</v>
      </c>
      <c r="D965" s="190" t="s">
        <v>921</v>
      </c>
      <c r="E965" s="190" t="s">
        <v>336</v>
      </c>
      <c r="F965" s="191">
        <v>1</v>
      </c>
    </row>
    <row r="966" spans="1:6" ht="56.25">
      <c r="A966" s="188">
        <f t="shared" si="14"/>
        <v>948</v>
      </c>
      <c r="B966" s="189" t="s">
        <v>1013</v>
      </c>
      <c r="C966" s="190" t="s">
        <v>1014</v>
      </c>
      <c r="D966" s="190"/>
      <c r="E966" s="190"/>
      <c r="F966" s="191">
        <v>2160</v>
      </c>
    </row>
    <row r="967" spans="1:6" ht="22.5">
      <c r="A967" s="188">
        <f t="shared" si="14"/>
        <v>949</v>
      </c>
      <c r="B967" s="189" t="s">
        <v>919</v>
      </c>
      <c r="C967" s="190" t="s">
        <v>1014</v>
      </c>
      <c r="D967" s="190" t="s">
        <v>920</v>
      </c>
      <c r="E967" s="190"/>
      <c r="F967" s="191">
        <v>2160</v>
      </c>
    </row>
    <row r="968" spans="1:6" ht="22.5">
      <c r="A968" s="188">
        <f t="shared" si="14"/>
        <v>950</v>
      </c>
      <c r="B968" s="189" t="s">
        <v>438</v>
      </c>
      <c r="C968" s="190" t="s">
        <v>1014</v>
      </c>
      <c r="D968" s="190" t="s">
        <v>921</v>
      </c>
      <c r="E968" s="190"/>
      <c r="F968" s="191">
        <v>2160</v>
      </c>
    </row>
    <row r="969" spans="1:6" ht="11.25">
      <c r="A969" s="188">
        <f t="shared" si="14"/>
        <v>951</v>
      </c>
      <c r="B969" s="189" t="s">
        <v>1008</v>
      </c>
      <c r="C969" s="190" t="s">
        <v>1014</v>
      </c>
      <c r="D969" s="190" t="s">
        <v>921</v>
      </c>
      <c r="E969" s="190" t="s">
        <v>205</v>
      </c>
      <c r="F969" s="191">
        <v>2160</v>
      </c>
    </row>
    <row r="970" spans="1:6" ht="11.25">
      <c r="A970" s="188">
        <f t="shared" si="14"/>
        <v>952</v>
      </c>
      <c r="B970" s="189" t="s">
        <v>335</v>
      </c>
      <c r="C970" s="190" t="s">
        <v>1014</v>
      </c>
      <c r="D970" s="190" t="s">
        <v>921</v>
      </c>
      <c r="E970" s="190" t="s">
        <v>336</v>
      </c>
      <c r="F970" s="191">
        <v>2160</v>
      </c>
    </row>
    <row r="971" spans="1:6" ht="33.75">
      <c r="A971" s="188">
        <f t="shared" si="14"/>
        <v>953</v>
      </c>
      <c r="B971" s="189" t="s">
        <v>498</v>
      </c>
      <c r="C971" s="190" t="s">
        <v>499</v>
      </c>
      <c r="D971" s="190"/>
      <c r="E971" s="190"/>
      <c r="F971" s="191">
        <f>F972</f>
        <v>2828.1</v>
      </c>
    </row>
    <row r="972" spans="1:6" ht="101.25">
      <c r="A972" s="188">
        <f t="shared" si="14"/>
        <v>954</v>
      </c>
      <c r="B972" s="192" t="s">
        <v>500</v>
      </c>
      <c r="C972" s="190" t="s">
        <v>501</v>
      </c>
      <c r="D972" s="190"/>
      <c r="E972" s="190"/>
      <c r="F972" s="191">
        <v>2828.1</v>
      </c>
    </row>
    <row r="973" spans="1:6" ht="22.5">
      <c r="A973" s="188">
        <f t="shared" si="14"/>
        <v>955</v>
      </c>
      <c r="B973" s="189" t="s">
        <v>919</v>
      </c>
      <c r="C973" s="190" t="s">
        <v>501</v>
      </c>
      <c r="D973" s="190" t="s">
        <v>920</v>
      </c>
      <c r="E973" s="190"/>
      <c r="F973" s="191">
        <v>2828.1</v>
      </c>
    </row>
    <row r="974" spans="1:6" ht="22.5">
      <c r="A974" s="188">
        <f t="shared" si="14"/>
        <v>956</v>
      </c>
      <c r="B974" s="189" t="s">
        <v>438</v>
      </c>
      <c r="C974" s="190" t="s">
        <v>501</v>
      </c>
      <c r="D974" s="190" t="s">
        <v>921</v>
      </c>
      <c r="E974" s="190"/>
      <c r="F974" s="191">
        <v>2828.1</v>
      </c>
    </row>
    <row r="975" spans="1:6" ht="11.25">
      <c r="A975" s="188">
        <f t="shared" si="14"/>
        <v>957</v>
      </c>
      <c r="B975" s="189" t="s">
        <v>757</v>
      </c>
      <c r="C975" s="190" t="s">
        <v>501</v>
      </c>
      <c r="D975" s="190" t="s">
        <v>921</v>
      </c>
      <c r="E975" s="190" t="s">
        <v>200</v>
      </c>
      <c r="F975" s="191">
        <v>2828.1</v>
      </c>
    </row>
    <row r="976" spans="1:6" ht="11.25">
      <c r="A976" s="188">
        <f t="shared" si="14"/>
        <v>958</v>
      </c>
      <c r="B976" s="189" t="s">
        <v>334</v>
      </c>
      <c r="C976" s="190" t="s">
        <v>501</v>
      </c>
      <c r="D976" s="190" t="s">
        <v>921</v>
      </c>
      <c r="E976" s="190" t="s">
        <v>330</v>
      </c>
      <c r="F976" s="191">
        <v>2828.1</v>
      </c>
    </row>
    <row r="977" spans="1:6" ht="21.75">
      <c r="A977" s="188">
        <f t="shared" si="14"/>
        <v>959</v>
      </c>
      <c r="B977" s="167" t="s">
        <v>648</v>
      </c>
      <c r="C977" s="166" t="s">
        <v>649</v>
      </c>
      <c r="D977" s="166"/>
      <c r="E977" s="166"/>
      <c r="F977" s="168">
        <v>104492.7</v>
      </c>
    </row>
    <row r="978" spans="1:6" ht="45">
      <c r="A978" s="188">
        <f t="shared" si="14"/>
        <v>960</v>
      </c>
      <c r="B978" s="189" t="s">
        <v>671</v>
      </c>
      <c r="C978" s="190" t="s">
        <v>672</v>
      </c>
      <c r="D978" s="190"/>
      <c r="E978" s="190"/>
      <c r="F978" s="191">
        <f>F979+F984+F989</f>
        <v>97726.4</v>
      </c>
    </row>
    <row r="979" spans="1:6" ht="78.75">
      <c r="A979" s="188">
        <f t="shared" si="14"/>
        <v>961</v>
      </c>
      <c r="B979" s="192" t="s">
        <v>673</v>
      </c>
      <c r="C979" s="190" t="s">
        <v>674</v>
      </c>
      <c r="D979" s="190"/>
      <c r="E979" s="190"/>
      <c r="F979" s="191">
        <v>10091.3</v>
      </c>
    </row>
    <row r="980" spans="1:6" ht="11.25">
      <c r="A980" s="188">
        <f t="shared" si="14"/>
        <v>962</v>
      </c>
      <c r="B980" s="189" t="s">
        <v>1021</v>
      </c>
      <c r="C980" s="190" t="s">
        <v>674</v>
      </c>
      <c r="D980" s="190" t="s">
        <v>62</v>
      </c>
      <c r="E980" s="190"/>
      <c r="F980" s="191">
        <v>10091.3</v>
      </c>
    </row>
    <row r="981" spans="1:6" ht="11.25">
      <c r="A981" s="188">
        <f t="shared" si="14"/>
        <v>963</v>
      </c>
      <c r="B981" s="189" t="s">
        <v>542</v>
      </c>
      <c r="C981" s="190" t="s">
        <v>674</v>
      </c>
      <c r="D981" s="190" t="s">
        <v>675</v>
      </c>
      <c r="E981" s="190"/>
      <c r="F981" s="191">
        <v>10091.3</v>
      </c>
    </row>
    <row r="982" spans="1:6" ht="33.75">
      <c r="A982" s="188">
        <f t="shared" si="14"/>
        <v>964</v>
      </c>
      <c r="B982" s="189" t="s">
        <v>670</v>
      </c>
      <c r="C982" s="190" t="s">
        <v>674</v>
      </c>
      <c r="D982" s="190" t="s">
        <v>675</v>
      </c>
      <c r="E982" s="190" t="s">
        <v>882</v>
      </c>
      <c r="F982" s="191">
        <v>10091.3</v>
      </c>
    </row>
    <row r="983" spans="1:6" ht="33.75">
      <c r="A983" s="188">
        <f t="shared" si="14"/>
        <v>965</v>
      </c>
      <c r="B983" s="189" t="s">
        <v>49</v>
      </c>
      <c r="C983" s="190" t="s">
        <v>674</v>
      </c>
      <c r="D983" s="190" t="s">
        <v>675</v>
      </c>
      <c r="E983" s="190" t="s">
        <v>50</v>
      </c>
      <c r="F983" s="191">
        <v>10091.3</v>
      </c>
    </row>
    <row r="984" spans="1:6" ht="78.75">
      <c r="A984" s="188">
        <f t="shared" si="14"/>
        <v>966</v>
      </c>
      <c r="B984" s="192" t="s">
        <v>676</v>
      </c>
      <c r="C984" s="190" t="s">
        <v>677</v>
      </c>
      <c r="D984" s="190"/>
      <c r="E984" s="190"/>
      <c r="F984" s="191">
        <v>45636</v>
      </c>
    </row>
    <row r="985" spans="1:6" ht="11.25">
      <c r="A985" s="188">
        <f t="shared" si="14"/>
        <v>967</v>
      </c>
      <c r="B985" s="189" t="s">
        <v>1021</v>
      </c>
      <c r="C985" s="190" t="s">
        <v>677</v>
      </c>
      <c r="D985" s="190" t="s">
        <v>62</v>
      </c>
      <c r="E985" s="190"/>
      <c r="F985" s="191">
        <v>45636</v>
      </c>
    </row>
    <row r="986" spans="1:6" ht="11.25">
      <c r="A986" s="188">
        <f t="shared" si="14"/>
        <v>968</v>
      </c>
      <c r="B986" s="189" t="s">
        <v>542</v>
      </c>
      <c r="C986" s="190" t="s">
        <v>677</v>
      </c>
      <c r="D986" s="190" t="s">
        <v>675</v>
      </c>
      <c r="E986" s="190"/>
      <c r="F986" s="191">
        <v>45636</v>
      </c>
    </row>
    <row r="987" spans="1:6" ht="33.75">
      <c r="A987" s="188">
        <f t="shared" si="14"/>
        <v>969</v>
      </c>
      <c r="B987" s="189" t="s">
        <v>670</v>
      </c>
      <c r="C987" s="190" t="s">
        <v>677</v>
      </c>
      <c r="D987" s="190" t="s">
        <v>675</v>
      </c>
      <c r="E987" s="190" t="s">
        <v>882</v>
      </c>
      <c r="F987" s="191">
        <v>45636</v>
      </c>
    </row>
    <row r="988" spans="1:6" ht="33.75">
      <c r="A988" s="188">
        <f t="shared" si="14"/>
        <v>970</v>
      </c>
      <c r="B988" s="189" t="s">
        <v>49</v>
      </c>
      <c r="C988" s="190" t="s">
        <v>677</v>
      </c>
      <c r="D988" s="190" t="s">
        <v>675</v>
      </c>
      <c r="E988" s="190" t="s">
        <v>50</v>
      </c>
      <c r="F988" s="191">
        <v>45636</v>
      </c>
    </row>
    <row r="989" spans="1:6" ht="78.75">
      <c r="A989" s="188">
        <f t="shared" si="14"/>
        <v>971</v>
      </c>
      <c r="B989" s="192" t="s">
        <v>678</v>
      </c>
      <c r="C989" s="190" t="s">
        <v>679</v>
      </c>
      <c r="D989" s="190"/>
      <c r="E989" s="190"/>
      <c r="F989" s="191">
        <v>41999.1</v>
      </c>
    </row>
    <row r="990" spans="1:6" ht="11.25">
      <c r="A990" s="188">
        <f t="shared" si="14"/>
        <v>972</v>
      </c>
      <c r="B990" s="189" t="s">
        <v>1021</v>
      </c>
      <c r="C990" s="190" t="s">
        <v>679</v>
      </c>
      <c r="D990" s="190" t="s">
        <v>62</v>
      </c>
      <c r="E990" s="190"/>
      <c r="F990" s="191">
        <v>41999.1</v>
      </c>
    </row>
    <row r="991" spans="1:6" ht="11.25">
      <c r="A991" s="188">
        <f t="shared" si="14"/>
        <v>973</v>
      </c>
      <c r="B991" s="189" t="s">
        <v>542</v>
      </c>
      <c r="C991" s="190" t="s">
        <v>679</v>
      </c>
      <c r="D991" s="190" t="s">
        <v>675</v>
      </c>
      <c r="E991" s="190"/>
      <c r="F991" s="191">
        <v>41999.1</v>
      </c>
    </row>
    <row r="992" spans="1:6" ht="33.75">
      <c r="A992" s="188">
        <f t="shared" si="14"/>
        <v>974</v>
      </c>
      <c r="B992" s="189" t="s">
        <v>670</v>
      </c>
      <c r="C992" s="190" t="s">
        <v>679</v>
      </c>
      <c r="D992" s="190" t="s">
        <v>675</v>
      </c>
      <c r="E992" s="190" t="s">
        <v>882</v>
      </c>
      <c r="F992" s="191">
        <v>41999.1</v>
      </c>
    </row>
    <row r="993" spans="1:6" ht="11.25">
      <c r="A993" s="188">
        <f t="shared" si="14"/>
        <v>975</v>
      </c>
      <c r="B993" s="189" t="s">
        <v>51</v>
      </c>
      <c r="C993" s="190" t="s">
        <v>679</v>
      </c>
      <c r="D993" s="190" t="s">
        <v>675</v>
      </c>
      <c r="E993" s="190" t="s">
        <v>52</v>
      </c>
      <c r="F993" s="191">
        <v>41999.1</v>
      </c>
    </row>
    <row r="994" spans="1:6" ht="11.25">
      <c r="A994" s="188">
        <f t="shared" si="14"/>
        <v>976</v>
      </c>
      <c r="B994" s="189" t="s">
        <v>662</v>
      </c>
      <c r="C994" s="190" t="s">
        <v>663</v>
      </c>
      <c r="D994" s="190"/>
      <c r="E994" s="190"/>
      <c r="F994" s="191">
        <v>83.6</v>
      </c>
    </row>
    <row r="995" spans="1:6" ht="45">
      <c r="A995" s="188">
        <f aca="true" t="shared" si="15" ref="A995:A1058">A994+1</f>
        <v>977</v>
      </c>
      <c r="B995" s="189" t="s">
        <v>664</v>
      </c>
      <c r="C995" s="190" t="s">
        <v>665</v>
      </c>
      <c r="D995" s="190"/>
      <c r="E995" s="190"/>
      <c r="F995" s="191">
        <v>83.6</v>
      </c>
    </row>
    <row r="996" spans="1:6" ht="11.25">
      <c r="A996" s="188">
        <f t="shared" si="15"/>
        <v>978</v>
      </c>
      <c r="B996" s="189" t="s">
        <v>666</v>
      </c>
      <c r="C996" s="190" t="s">
        <v>665</v>
      </c>
      <c r="D996" s="190" t="s">
        <v>667</v>
      </c>
      <c r="E996" s="190"/>
      <c r="F996" s="191">
        <v>83.6</v>
      </c>
    </row>
    <row r="997" spans="1:6" ht="11.25">
      <c r="A997" s="188">
        <f t="shared" si="15"/>
        <v>979</v>
      </c>
      <c r="B997" s="189" t="s">
        <v>668</v>
      </c>
      <c r="C997" s="190" t="s">
        <v>665</v>
      </c>
      <c r="D997" s="190" t="s">
        <v>669</v>
      </c>
      <c r="E997" s="190"/>
      <c r="F997" s="191">
        <v>83.6</v>
      </c>
    </row>
    <row r="998" spans="1:6" ht="11.25">
      <c r="A998" s="188">
        <f t="shared" si="15"/>
        <v>980</v>
      </c>
      <c r="B998" s="189" t="s">
        <v>358</v>
      </c>
      <c r="C998" s="190" t="s">
        <v>665</v>
      </c>
      <c r="D998" s="190" t="s">
        <v>669</v>
      </c>
      <c r="E998" s="190" t="s">
        <v>879</v>
      </c>
      <c r="F998" s="191">
        <v>83.6</v>
      </c>
    </row>
    <row r="999" spans="1:6" ht="22.5">
      <c r="A999" s="188">
        <f t="shared" si="15"/>
        <v>981</v>
      </c>
      <c r="B999" s="189" t="s">
        <v>880</v>
      </c>
      <c r="C999" s="190" t="s">
        <v>665</v>
      </c>
      <c r="D999" s="190" t="s">
        <v>669</v>
      </c>
      <c r="E999" s="190" t="s">
        <v>881</v>
      </c>
      <c r="F999" s="191">
        <v>83.6</v>
      </c>
    </row>
    <row r="1000" spans="1:6" ht="22.5">
      <c r="A1000" s="188">
        <f t="shared" si="15"/>
        <v>982</v>
      </c>
      <c r="B1000" s="189" t="s">
        <v>650</v>
      </c>
      <c r="C1000" s="190" t="s">
        <v>651</v>
      </c>
      <c r="D1000" s="190"/>
      <c r="E1000" s="190"/>
      <c r="F1000" s="191">
        <v>6682.6</v>
      </c>
    </row>
    <row r="1001" spans="1:6" ht="56.25">
      <c r="A1001" s="188">
        <f t="shared" si="15"/>
        <v>983</v>
      </c>
      <c r="B1001" s="189" t="s">
        <v>652</v>
      </c>
      <c r="C1001" s="190" t="s">
        <v>653</v>
      </c>
      <c r="D1001" s="190"/>
      <c r="E1001" s="190"/>
      <c r="F1001" s="191">
        <v>6682.6</v>
      </c>
    </row>
    <row r="1002" spans="1:6" ht="45">
      <c r="A1002" s="188">
        <f t="shared" si="15"/>
        <v>984</v>
      </c>
      <c r="B1002" s="189" t="s">
        <v>738</v>
      </c>
      <c r="C1002" s="190" t="s">
        <v>653</v>
      </c>
      <c r="D1002" s="190" t="s">
        <v>739</v>
      </c>
      <c r="E1002" s="190"/>
      <c r="F1002" s="191">
        <v>5274.4</v>
      </c>
    </row>
    <row r="1003" spans="1:6" ht="22.5">
      <c r="A1003" s="188">
        <f t="shared" si="15"/>
        <v>985</v>
      </c>
      <c r="B1003" s="189" t="s">
        <v>916</v>
      </c>
      <c r="C1003" s="190" t="s">
        <v>653</v>
      </c>
      <c r="D1003" s="190" t="s">
        <v>303</v>
      </c>
      <c r="E1003" s="190"/>
      <c r="F1003" s="191">
        <v>5274.4</v>
      </c>
    </row>
    <row r="1004" spans="1:6" ht="11.25">
      <c r="A1004" s="188">
        <f t="shared" si="15"/>
        <v>986</v>
      </c>
      <c r="B1004" s="189" t="s">
        <v>731</v>
      </c>
      <c r="C1004" s="190" t="s">
        <v>653</v>
      </c>
      <c r="D1004" s="190" t="s">
        <v>303</v>
      </c>
      <c r="E1004" s="190" t="s">
        <v>343</v>
      </c>
      <c r="F1004" s="191">
        <v>5274.4</v>
      </c>
    </row>
    <row r="1005" spans="1:6" ht="33.75">
      <c r="A1005" s="188">
        <f t="shared" si="15"/>
        <v>987</v>
      </c>
      <c r="B1005" s="189" t="s">
        <v>349</v>
      </c>
      <c r="C1005" s="190" t="s">
        <v>653</v>
      </c>
      <c r="D1005" s="190" t="s">
        <v>303</v>
      </c>
      <c r="E1005" s="190" t="s">
        <v>350</v>
      </c>
      <c r="F1005" s="191">
        <v>5274.4</v>
      </c>
    </row>
    <row r="1006" spans="1:6" ht="22.5">
      <c r="A1006" s="188">
        <f t="shared" si="15"/>
        <v>988</v>
      </c>
      <c r="B1006" s="189" t="s">
        <v>919</v>
      </c>
      <c r="C1006" s="190" t="s">
        <v>653</v>
      </c>
      <c r="D1006" s="190" t="s">
        <v>920</v>
      </c>
      <c r="E1006" s="190"/>
      <c r="F1006" s="191">
        <v>1407.3</v>
      </c>
    </row>
    <row r="1007" spans="1:6" ht="22.5">
      <c r="A1007" s="188">
        <f t="shared" si="15"/>
        <v>989</v>
      </c>
      <c r="B1007" s="189" t="s">
        <v>438</v>
      </c>
      <c r="C1007" s="190" t="s">
        <v>653</v>
      </c>
      <c r="D1007" s="190" t="s">
        <v>921</v>
      </c>
      <c r="E1007" s="190"/>
      <c r="F1007" s="191">
        <v>1407.3</v>
      </c>
    </row>
    <row r="1008" spans="1:6" ht="11.25">
      <c r="A1008" s="188">
        <f t="shared" si="15"/>
        <v>990</v>
      </c>
      <c r="B1008" s="189" t="s">
        <v>731</v>
      </c>
      <c r="C1008" s="190" t="s">
        <v>653</v>
      </c>
      <c r="D1008" s="190" t="s">
        <v>921</v>
      </c>
      <c r="E1008" s="190" t="s">
        <v>343</v>
      </c>
      <c r="F1008" s="191">
        <v>1407.3</v>
      </c>
    </row>
    <row r="1009" spans="1:6" ht="33.75">
      <c r="A1009" s="188">
        <f t="shared" si="15"/>
        <v>991</v>
      </c>
      <c r="B1009" s="189" t="s">
        <v>349</v>
      </c>
      <c r="C1009" s="190" t="s">
        <v>653</v>
      </c>
      <c r="D1009" s="190" t="s">
        <v>921</v>
      </c>
      <c r="E1009" s="190" t="s">
        <v>350</v>
      </c>
      <c r="F1009" s="191">
        <v>1407.3</v>
      </c>
    </row>
    <row r="1010" spans="1:6" ht="11.25">
      <c r="A1010" s="188">
        <f t="shared" si="15"/>
        <v>992</v>
      </c>
      <c r="B1010" s="189" t="s">
        <v>949</v>
      </c>
      <c r="C1010" s="190" t="s">
        <v>653</v>
      </c>
      <c r="D1010" s="190" t="s">
        <v>950</v>
      </c>
      <c r="E1010" s="190"/>
      <c r="F1010" s="191">
        <v>1</v>
      </c>
    </row>
    <row r="1011" spans="1:6" ht="11.25">
      <c r="A1011" s="188">
        <f t="shared" si="15"/>
        <v>993</v>
      </c>
      <c r="B1011" s="189" t="s">
        <v>951</v>
      </c>
      <c r="C1011" s="190" t="s">
        <v>653</v>
      </c>
      <c r="D1011" s="190" t="s">
        <v>952</v>
      </c>
      <c r="E1011" s="190"/>
      <c r="F1011" s="191">
        <v>1</v>
      </c>
    </row>
    <row r="1012" spans="1:6" ht="11.25">
      <c r="A1012" s="188">
        <f t="shared" si="15"/>
        <v>994</v>
      </c>
      <c r="B1012" s="189" t="s">
        <v>731</v>
      </c>
      <c r="C1012" s="190" t="s">
        <v>653</v>
      </c>
      <c r="D1012" s="190" t="s">
        <v>952</v>
      </c>
      <c r="E1012" s="190" t="s">
        <v>343</v>
      </c>
      <c r="F1012" s="191">
        <v>1</v>
      </c>
    </row>
    <row r="1013" spans="1:6" ht="33.75">
      <c r="A1013" s="188">
        <f t="shared" si="15"/>
        <v>995</v>
      </c>
      <c r="B1013" s="189" t="s">
        <v>349</v>
      </c>
      <c r="C1013" s="190" t="s">
        <v>653</v>
      </c>
      <c r="D1013" s="190" t="s">
        <v>952</v>
      </c>
      <c r="E1013" s="190" t="s">
        <v>350</v>
      </c>
      <c r="F1013" s="191">
        <v>1</v>
      </c>
    </row>
    <row r="1014" spans="1:6" ht="32.25">
      <c r="A1014" s="188">
        <f t="shared" si="15"/>
        <v>996</v>
      </c>
      <c r="B1014" s="167" t="s">
        <v>995</v>
      </c>
      <c r="C1014" s="166" t="s">
        <v>996</v>
      </c>
      <c r="D1014" s="166"/>
      <c r="E1014" s="166"/>
      <c r="F1014" s="168">
        <v>905.6</v>
      </c>
    </row>
    <row r="1015" spans="1:6" ht="11.25">
      <c r="A1015" s="188">
        <f t="shared" si="15"/>
        <v>997</v>
      </c>
      <c r="B1015" s="189" t="s">
        <v>743</v>
      </c>
      <c r="C1015" s="190" t="s">
        <v>997</v>
      </c>
      <c r="D1015" s="190"/>
      <c r="E1015" s="190"/>
      <c r="F1015" s="191">
        <v>905.6</v>
      </c>
    </row>
    <row r="1016" spans="1:6" ht="56.25">
      <c r="A1016" s="188">
        <f t="shared" si="15"/>
        <v>998</v>
      </c>
      <c r="B1016" s="189" t="s">
        <v>998</v>
      </c>
      <c r="C1016" s="190" t="s">
        <v>999</v>
      </c>
      <c r="D1016" s="190"/>
      <c r="E1016" s="190"/>
      <c r="F1016" s="191">
        <v>720.7</v>
      </c>
    </row>
    <row r="1017" spans="1:6" ht="22.5">
      <c r="A1017" s="188">
        <f t="shared" si="15"/>
        <v>999</v>
      </c>
      <c r="B1017" s="189" t="s">
        <v>919</v>
      </c>
      <c r="C1017" s="190" t="s">
        <v>999</v>
      </c>
      <c r="D1017" s="190" t="s">
        <v>920</v>
      </c>
      <c r="E1017" s="190"/>
      <c r="F1017" s="191">
        <v>720.7</v>
      </c>
    </row>
    <row r="1018" spans="1:6" ht="22.5">
      <c r="A1018" s="188">
        <f t="shared" si="15"/>
        <v>1000</v>
      </c>
      <c r="B1018" s="189" t="s">
        <v>438</v>
      </c>
      <c r="C1018" s="190" t="s">
        <v>999</v>
      </c>
      <c r="D1018" s="190" t="s">
        <v>921</v>
      </c>
      <c r="E1018" s="190"/>
      <c r="F1018" s="191">
        <v>720.7</v>
      </c>
    </row>
    <row r="1019" spans="1:6" ht="11.25">
      <c r="A1019" s="188">
        <f t="shared" si="15"/>
        <v>1001</v>
      </c>
      <c r="B1019" s="189" t="s">
        <v>757</v>
      </c>
      <c r="C1019" s="190" t="s">
        <v>999</v>
      </c>
      <c r="D1019" s="190" t="s">
        <v>921</v>
      </c>
      <c r="E1019" s="190" t="s">
        <v>200</v>
      </c>
      <c r="F1019" s="191">
        <v>720.7</v>
      </c>
    </row>
    <row r="1020" spans="1:6" ht="11.25">
      <c r="A1020" s="188">
        <f t="shared" si="15"/>
        <v>1002</v>
      </c>
      <c r="B1020" s="189" t="s">
        <v>334</v>
      </c>
      <c r="C1020" s="190" t="s">
        <v>999</v>
      </c>
      <c r="D1020" s="190" t="s">
        <v>921</v>
      </c>
      <c r="E1020" s="190" t="s">
        <v>330</v>
      </c>
      <c r="F1020" s="191">
        <v>720.7</v>
      </c>
    </row>
    <row r="1021" spans="1:6" ht="45">
      <c r="A1021" s="188">
        <f t="shared" si="15"/>
        <v>1003</v>
      </c>
      <c r="B1021" s="189" t="s">
        <v>1000</v>
      </c>
      <c r="C1021" s="190" t="s">
        <v>1001</v>
      </c>
      <c r="D1021" s="190"/>
      <c r="E1021" s="190"/>
      <c r="F1021" s="191">
        <v>59.3</v>
      </c>
    </row>
    <row r="1022" spans="1:6" ht="22.5">
      <c r="A1022" s="188">
        <f t="shared" si="15"/>
        <v>1004</v>
      </c>
      <c r="B1022" s="189" t="s">
        <v>919</v>
      </c>
      <c r="C1022" s="190" t="s">
        <v>1001</v>
      </c>
      <c r="D1022" s="190" t="s">
        <v>920</v>
      </c>
      <c r="E1022" s="190"/>
      <c r="F1022" s="191">
        <v>59.3</v>
      </c>
    </row>
    <row r="1023" spans="1:6" ht="22.5">
      <c r="A1023" s="188">
        <f t="shared" si="15"/>
        <v>1005</v>
      </c>
      <c r="B1023" s="189" t="s">
        <v>438</v>
      </c>
      <c r="C1023" s="190" t="s">
        <v>1001</v>
      </c>
      <c r="D1023" s="190" t="s">
        <v>921</v>
      </c>
      <c r="E1023" s="190"/>
      <c r="F1023" s="191">
        <v>59.3</v>
      </c>
    </row>
    <row r="1024" spans="1:6" ht="11.25">
      <c r="A1024" s="188">
        <f t="shared" si="15"/>
        <v>1006</v>
      </c>
      <c r="B1024" s="189" t="s">
        <v>757</v>
      </c>
      <c r="C1024" s="190" t="s">
        <v>1001</v>
      </c>
      <c r="D1024" s="190" t="s">
        <v>921</v>
      </c>
      <c r="E1024" s="190" t="s">
        <v>200</v>
      </c>
      <c r="F1024" s="191">
        <v>59.3</v>
      </c>
    </row>
    <row r="1025" spans="1:6" ht="11.25">
      <c r="A1025" s="188">
        <f t="shared" si="15"/>
        <v>1007</v>
      </c>
      <c r="B1025" s="189" t="s">
        <v>334</v>
      </c>
      <c r="C1025" s="190" t="s">
        <v>1001</v>
      </c>
      <c r="D1025" s="190" t="s">
        <v>921</v>
      </c>
      <c r="E1025" s="190" t="s">
        <v>330</v>
      </c>
      <c r="F1025" s="191">
        <v>59.3</v>
      </c>
    </row>
    <row r="1026" spans="1:6" ht="11.25">
      <c r="A1026" s="188">
        <f t="shared" si="15"/>
        <v>1008</v>
      </c>
      <c r="B1026" s="193" t="s">
        <v>334</v>
      </c>
      <c r="C1026" s="194" t="s">
        <v>1001</v>
      </c>
      <c r="D1026" s="194" t="s">
        <v>456</v>
      </c>
      <c r="E1026" s="194" t="s">
        <v>330</v>
      </c>
      <c r="F1026" s="195">
        <v>59.3</v>
      </c>
    </row>
    <row r="1027" spans="1:6" ht="45">
      <c r="A1027" s="188">
        <f t="shared" si="15"/>
        <v>1009</v>
      </c>
      <c r="B1027" s="189" t="s">
        <v>1002</v>
      </c>
      <c r="C1027" s="190" t="s">
        <v>1003</v>
      </c>
      <c r="D1027" s="190"/>
      <c r="E1027" s="190"/>
      <c r="F1027" s="191">
        <v>30</v>
      </c>
    </row>
    <row r="1028" spans="1:6" ht="22.5">
      <c r="A1028" s="188">
        <f t="shared" si="15"/>
        <v>1010</v>
      </c>
      <c r="B1028" s="189" t="s">
        <v>919</v>
      </c>
      <c r="C1028" s="190" t="s">
        <v>1003</v>
      </c>
      <c r="D1028" s="190" t="s">
        <v>920</v>
      </c>
      <c r="E1028" s="190"/>
      <c r="F1028" s="191">
        <v>30</v>
      </c>
    </row>
    <row r="1029" spans="1:6" ht="22.5">
      <c r="A1029" s="188">
        <f t="shared" si="15"/>
        <v>1011</v>
      </c>
      <c r="B1029" s="189" t="s">
        <v>438</v>
      </c>
      <c r="C1029" s="190" t="s">
        <v>1003</v>
      </c>
      <c r="D1029" s="190" t="s">
        <v>921</v>
      </c>
      <c r="E1029" s="190"/>
      <c r="F1029" s="191">
        <v>30</v>
      </c>
    </row>
    <row r="1030" spans="1:6" ht="11.25">
      <c r="A1030" s="188">
        <f t="shared" si="15"/>
        <v>1012</v>
      </c>
      <c r="B1030" s="189" t="s">
        <v>757</v>
      </c>
      <c r="C1030" s="190" t="s">
        <v>1003</v>
      </c>
      <c r="D1030" s="190" t="s">
        <v>921</v>
      </c>
      <c r="E1030" s="190" t="s">
        <v>200</v>
      </c>
      <c r="F1030" s="191">
        <v>30</v>
      </c>
    </row>
    <row r="1031" spans="1:6" ht="11.25">
      <c r="A1031" s="188">
        <f t="shared" si="15"/>
        <v>1013</v>
      </c>
      <c r="B1031" s="189" t="s">
        <v>334</v>
      </c>
      <c r="C1031" s="190" t="s">
        <v>1003</v>
      </c>
      <c r="D1031" s="190" t="s">
        <v>921</v>
      </c>
      <c r="E1031" s="190" t="s">
        <v>330</v>
      </c>
      <c r="F1031" s="191">
        <v>30</v>
      </c>
    </row>
    <row r="1032" spans="1:6" ht="56.25">
      <c r="A1032" s="188">
        <f t="shared" si="15"/>
        <v>1014</v>
      </c>
      <c r="B1032" s="189" t="s">
        <v>1004</v>
      </c>
      <c r="C1032" s="190" t="s">
        <v>1005</v>
      </c>
      <c r="D1032" s="190"/>
      <c r="E1032" s="190"/>
      <c r="F1032" s="191">
        <v>42</v>
      </c>
    </row>
    <row r="1033" spans="1:6" ht="22.5">
      <c r="A1033" s="188">
        <f t="shared" si="15"/>
        <v>1015</v>
      </c>
      <c r="B1033" s="189" t="s">
        <v>919</v>
      </c>
      <c r="C1033" s="190" t="s">
        <v>1005</v>
      </c>
      <c r="D1033" s="190" t="s">
        <v>920</v>
      </c>
      <c r="E1033" s="190"/>
      <c r="F1033" s="191">
        <v>42</v>
      </c>
    </row>
    <row r="1034" spans="1:6" ht="22.5">
      <c r="A1034" s="188">
        <f t="shared" si="15"/>
        <v>1016</v>
      </c>
      <c r="B1034" s="189" t="s">
        <v>438</v>
      </c>
      <c r="C1034" s="190" t="s">
        <v>1005</v>
      </c>
      <c r="D1034" s="190" t="s">
        <v>921</v>
      </c>
      <c r="E1034" s="190"/>
      <c r="F1034" s="191">
        <v>42</v>
      </c>
    </row>
    <row r="1035" spans="1:6" ht="11.25">
      <c r="A1035" s="188">
        <f t="shared" si="15"/>
        <v>1017</v>
      </c>
      <c r="B1035" s="189" t="s">
        <v>757</v>
      </c>
      <c r="C1035" s="190" t="s">
        <v>1005</v>
      </c>
      <c r="D1035" s="190" t="s">
        <v>921</v>
      </c>
      <c r="E1035" s="190" t="s">
        <v>200</v>
      </c>
      <c r="F1035" s="191">
        <v>42</v>
      </c>
    </row>
    <row r="1036" spans="1:6" ht="11.25">
      <c r="A1036" s="188">
        <f t="shared" si="15"/>
        <v>1018</v>
      </c>
      <c r="B1036" s="189" t="s">
        <v>334</v>
      </c>
      <c r="C1036" s="190" t="s">
        <v>1005</v>
      </c>
      <c r="D1036" s="190" t="s">
        <v>921</v>
      </c>
      <c r="E1036" s="190" t="s">
        <v>330</v>
      </c>
      <c r="F1036" s="191">
        <v>42</v>
      </c>
    </row>
    <row r="1037" spans="1:6" ht="45">
      <c r="A1037" s="188">
        <f t="shared" si="15"/>
        <v>1019</v>
      </c>
      <c r="B1037" s="189" t="s">
        <v>1006</v>
      </c>
      <c r="C1037" s="190" t="s">
        <v>1007</v>
      </c>
      <c r="D1037" s="190"/>
      <c r="E1037" s="190"/>
      <c r="F1037" s="191">
        <v>53.6</v>
      </c>
    </row>
    <row r="1038" spans="1:6" ht="22.5">
      <c r="A1038" s="188">
        <f t="shared" si="15"/>
        <v>1020</v>
      </c>
      <c r="B1038" s="189" t="s">
        <v>919</v>
      </c>
      <c r="C1038" s="190" t="s">
        <v>1007</v>
      </c>
      <c r="D1038" s="190" t="s">
        <v>920</v>
      </c>
      <c r="E1038" s="190"/>
      <c r="F1038" s="191">
        <v>53.6</v>
      </c>
    </row>
    <row r="1039" spans="1:6" ht="22.5">
      <c r="A1039" s="188">
        <f t="shared" si="15"/>
        <v>1021</v>
      </c>
      <c r="B1039" s="189" t="s">
        <v>438</v>
      </c>
      <c r="C1039" s="190" t="s">
        <v>1007</v>
      </c>
      <c r="D1039" s="190" t="s">
        <v>921</v>
      </c>
      <c r="E1039" s="190"/>
      <c r="F1039" s="191">
        <v>53.6</v>
      </c>
    </row>
    <row r="1040" spans="1:6" ht="11.25">
      <c r="A1040" s="188">
        <f t="shared" si="15"/>
        <v>1022</v>
      </c>
      <c r="B1040" s="189" t="s">
        <v>757</v>
      </c>
      <c r="C1040" s="190" t="s">
        <v>1007</v>
      </c>
      <c r="D1040" s="190" t="s">
        <v>921</v>
      </c>
      <c r="E1040" s="190" t="s">
        <v>200</v>
      </c>
      <c r="F1040" s="191">
        <v>53.6</v>
      </c>
    </row>
    <row r="1041" spans="1:6" ht="11.25">
      <c r="A1041" s="188">
        <f t="shared" si="15"/>
        <v>1023</v>
      </c>
      <c r="B1041" s="189" t="s">
        <v>334</v>
      </c>
      <c r="C1041" s="190" t="s">
        <v>1007</v>
      </c>
      <c r="D1041" s="190" t="s">
        <v>921</v>
      </c>
      <c r="E1041" s="190" t="s">
        <v>330</v>
      </c>
      <c r="F1041" s="191">
        <v>53.6</v>
      </c>
    </row>
    <row r="1042" spans="1:6" ht="11.25">
      <c r="A1042" s="188">
        <f t="shared" si="15"/>
        <v>1024</v>
      </c>
      <c r="B1042" s="193" t="s">
        <v>334</v>
      </c>
      <c r="C1042" s="194" t="s">
        <v>1007</v>
      </c>
      <c r="D1042" s="194" t="s">
        <v>456</v>
      </c>
      <c r="E1042" s="194" t="s">
        <v>330</v>
      </c>
      <c r="F1042" s="195">
        <v>53.6</v>
      </c>
    </row>
    <row r="1043" spans="1:6" ht="21.75">
      <c r="A1043" s="188">
        <f t="shared" si="15"/>
        <v>1025</v>
      </c>
      <c r="B1043" s="167" t="s">
        <v>732</v>
      </c>
      <c r="C1043" s="166" t="s">
        <v>733</v>
      </c>
      <c r="D1043" s="166"/>
      <c r="E1043" s="166"/>
      <c r="F1043" s="168">
        <v>3306.7</v>
      </c>
    </row>
    <row r="1044" spans="1:6" ht="11.25">
      <c r="A1044" s="188">
        <f t="shared" si="15"/>
        <v>1026</v>
      </c>
      <c r="B1044" s="189" t="s">
        <v>734</v>
      </c>
      <c r="C1044" s="190" t="s">
        <v>735</v>
      </c>
      <c r="D1044" s="190"/>
      <c r="E1044" s="190"/>
      <c r="F1044" s="191">
        <f>F1045+F1050+F1059+F1068</f>
        <v>3306.7</v>
      </c>
    </row>
    <row r="1045" spans="1:6" ht="22.5">
      <c r="A1045" s="188">
        <f t="shared" si="15"/>
        <v>1027</v>
      </c>
      <c r="B1045" s="189" t="s">
        <v>736</v>
      </c>
      <c r="C1045" s="190" t="s">
        <v>737</v>
      </c>
      <c r="D1045" s="190"/>
      <c r="E1045" s="190"/>
      <c r="F1045" s="191">
        <v>943.2</v>
      </c>
    </row>
    <row r="1046" spans="1:6" ht="45">
      <c r="A1046" s="188">
        <f t="shared" si="15"/>
        <v>1028</v>
      </c>
      <c r="B1046" s="189" t="s">
        <v>738</v>
      </c>
      <c r="C1046" s="190" t="s">
        <v>737</v>
      </c>
      <c r="D1046" s="190" t="s">
        <v>739</v>
      </c>
      <c r="E1046" s="190"/>
      <c r="F1046" s="191">
        <v>943.2</v>
      </c>
    </row>
    <row r="1047" spans="1:6" ht="22.5">
      <c r="A1047" s="188">
        <f t="shared" si="15"/>
        <v>1029</v>
      </c>
      <c r="B1047" s="189" t="s">
        <v>916</v>
      </c>
      <c r="C1047" s="190" t="s">
        <v>737</v>
      </c>
      <c r="D1047" s="190" t="s">
        <v>303</v>
      </c>
      <c r="E1047" s="190"/>
      <c r="F1047" s="191">
        <v>943.2</v>
      </c>
    </row>
    <row r="1048" spans="1:6" ht="11.25">
      <c r="A1048" s="188">
        <f t="shared" si="15"/>
        <v>1030</v>
      </c>
      <c r="B1048" s="189" t="s">
        <v>731</v>
      </c>
      <c r="C1048" s="190" t="s">
        <v>737</v>
      </c>
      <c r="D1048" s="190" t="s">
        <v>303</v>
      </c>
      <c r="E1048" s="190" t="s">
        <v>343</v>
      </c>
      <c r="F1048" s="191">
        <v>943.2</v>
      </c>
    </row>
    <row r="1049" spans="1:6" ht="22.5">
      <c r="A1049" s="188">
        <f t="shared" si="15"/>
        <v>1031</v>
      </c>
      <c r="B1049" s="189" t="s">
        <v>344</v>
      </c>
      <c r="C1049" s="190" t="s">
        <v>737</v>
      </c>
      <c r="D1049" s="190" t="s">
        <v>303</v>
      </c>
      <c r="E1049" s="190" t="s">
        <v>345</v>
      </c>
      <c r="F1049" s="191">
        <v>943.2</v>
      </c>
    </row>
    <row r="1050" spans="1:6" ht="33.75">
      <c r="A1050" s="188">
        <f t="shared" si="15"/>
        <v>1032</v>
      </c>
      <c r="B1050" s="189" t="s">
        <v>917</v>
      </c>
      <c r="C1050" s="190" t="s">
        <v>918</v>
      </c>
      <c r="D1050" s="190"/>
      <c r="E1050" s="190"/>
      <c r="F1050" s="191">
        <v>1448.5</v>
      </c>
    </row>
    <row r="1051" spans="1:6" ht="45">
      <c r="A1051" s="188">
        <f t="shared" si="15"/>
        <v>1033</v>
      </c>
      <c r="B1051" s="189" t="s">
        <v>738</v>
      </c>
      <c r="C1051" s="190" t="s">
        <v>918</v>
      </c>
      <c r="D1051" s="190" t="s">
        <v>739</v>
      </c>
      <c r="E1051" s="190"/>
      <c r="F1051" s="191">
        <v>853</v>
      </c>
    </row>
    <row r="1052" spans="1:6" ht="22.5">
      <c r="A1052" s="188">
        <f t="shared" si="15"/>
        <v>1034</v>
      </c>
      <c r="B1052" s="189" t="s">
        <v>916</v>
      </c>
      <c r="C1052" s="190" t="s">
        <v>918</v>
      </c>
      <c r="D1052" s="190" t="s">
        <v>303</v>
      </c>
      <c r="E1052" s="190"/>
      <c r="F1052" s="191">
        <v>853</v>
      </c>
    </row>
    <row r="1053" spans="1:6" ht="11.25">
      <c r="A1053" s="188">
        <f t="shared" si="15"/>
        <v>1035</v>
      </c>
      <c r="B1053" s="189" t="s">
        <v>731</v>
      </c>
      <c r="C1053" s="190" t="s">
        <v>918</v>
      </c>
      <c r="D1053" s="190" t="s">
        <v>303</v>
      </c>
      <c r="E1053" s="190" t="s">
        <v>343</v>
      </c>
      <c r="F1053" s="191">
        <v>853</v>
      </c>
    </row>
    <row r="1054" spans="1:6" ht="33.75">
      <c r="A1054" s="188">
        <f t="shared" si="15"/>
        <v>1036</v>
      </c>
      <c r="B1054" s="189" t="s">
        <v>346</v>
      </c>
      <c r="C1054" s="190" t="s">
        <v>918</v>
      </c>
      <c r="D1054" s="190" t="s">
        <v>303</v>
      </c>
      <c r="E1054" s="190" t="s">
        <v>347</v>
      </c>
      <c r="F1054" s="191">
        <v>853</v>
      </c>
    </row>
    <row r="1055" spans="1:6" ht="22.5">
      <c r="A1055" s="188">
        <f t="shared" si="15"/>
        <v>1037</v>
      </c>
      <c r="B1055" s="189" t="s">
        <v>919</v>
      </c>
      <c r="C1055" s="190" t="s">
        <v>918</v>
      </c>
      <c r="D1055" s="190" t="s">
        <v>920</v>
      </c>
      <c r="E1055" s="190"/>
      <c r="F1055" s="191">
        <v>595.5</v>
      </c>
    </row>
    <row r="1056" spans="1:6" ht="22.5">
      <c r="A1056" s="188">
        <f t="shared" si="15"/>
        <v>1038</v>
      </c>
      <c r="B1056" s="189" t="s">
        <v>438</v>
      </c>
      <c r="C1056" s="190" t="s">
        <v>918</v>
      </c>
      <c r="D1056" s="190" t="s">
        <v>921</v>
      </c>
      <c r="E1056" s="190"/>
      <c r="F1056" s="191">
        <v>595.5</v>
      </c>
    </row>
    <row r="1057" spans="1:6" ht="11.25">
      <c r="A1057" s="188">
        <f t="shared" si="15"/>
        <v>1039</v>
      </c>
      <c r="B1057" s="189" t="s">
        <v>731</v>
      </c>
      <c r="C1057" s="190" t="s">
        <v>918</v>
      </c>
      <c r="D1057" s="190" t="s">
        <v>921</v>
      </c>
      <c r="E1057" s="190" t="s">
        <v>343</v>
      </c>
      <c r="F1057" s="191">
        <v>595.5</v>
      </c>
    </row>
    <row r="1058" spans="1:6" ht="33.75">
      <c r="A1058" s="188">
        <f t="shared" si="15"/>
        <v>1040</v>
      </c>
      <c r="B1058" s="189" t="s">
        <v>346</v>
      </c>
      <c r="C1058" s="190" t="s">
        <v>918</v>
      </c>
      <c r="D1058" s="190" t="s">
        <v>921</v>
      </c>
      <c r="E1058" s="190" t="s">
        <v>347</v>
      </c>
      <c r="F1058" s="191">
        <v>595.5</v>
      </c>
    </row>
    <row r="1059" spans="1:6" ht="33.75">
      <c r="A1059" s="188">
        <f aca="true" t="shared" si="16" ref="A1059:A1122">A1058+1</f>
        <v>1041</v>
      </c>
      <c r="B1059" s="189" t="s">
        <v>922</v>
      </c>
      <c r="C1059" s="190" t="s">
        <v>923</v>
      </c>
      <c r="D1059" s="190"/>
      <c r="E1059" s="190"/>
      <c r="F1059" s="191">
        <v>346</v>
      </c>
    </row>
    <row r="1060" spans="1:6" ht="45">
      <c r="A1060" s="188">
        <f t="shared" si="16"/>
        <v>1042</v>
      </c>
      <c r="B1060" s="189" t="s">
        <v>738</v>
      </c>
      <c r="C1060" s="190" t="s">
        <v>923</v>
      </c>
      <c r="D1060" s="190" t="s">
        <v>739</v>
      </c>
      <c r="E1060" s="190"/>
      <c r="F1060" s="191">
        <v>346</v>
      </c>
    </row>
    <row r="1061" spans="1:6" ht="22.5">
      <c r="A1061" s="188">
        <f t="shared" si="16"/>
        <v>1043</v>
      </c>
      <c r="B1061" s="189" t="s">
        <v>916</v>
      </c>
      <c r="C1061" s="190" t="s">
        <v>923</v>
      </c>
      <c r="D1061" s="190" t="s">
        <v>303</v>
      </c>
      <c r="E1061" s="190"/>
      <c r="F1061" s="191">
        <v>346</v>
      </c>
    </row>
    <row r="1062" spans="1:6" ht="11.25">
      <c r="A1062" s="188">
        <f t="shared" si="16"/>
        <v>1044</v>
      </c>
      <c r="B1062" s="189" t="s">
        <v>731</v>
      </c>
      <c r="C1062" s="190" t="s">
        <v>923</v>
      </c>
      <c r="D1062" s="190" t="s">
        <v>303</v>
      </c>
      <c r="E1062" s="190" t="s">
        <v>343</v>
      </c>
      <c r="F1062" s="191">
        <v>346</v>
      </c>
    </row>
    <row r="1063" spans="1:6" ht="33.75">
      <c r="A1063" s="188">
        <f t="shared" si="16"/>
        <v>1045</v>
      </c>
      <c r="B1063" s="189" t="s">
        <v>349</v>
      </c>
      <c r="C1063" s="190" t="s">
        <v>923</v>
      </c>
      <c r="D1063" s="190" t="s">
        <v>303</v>
      </c>
      <c r="E1063" s="190" t="s">
        <v>350</v>
      </c>
      <c r="F1063" s="191">
        <v>346</v>
      </c>
    </row>
    <row r="1064" spans="1:6" ht="22.5">
      <c r="A1064" s="188">
        <f t="shared" si="16"/>
        <v>1046</v>
      </c>
      <c r="B1064" s="189" t="s">
        <v>919</v>
      </c>
      <c r="C1064" s="190" t="s">
        <v>923</v>
      </c>
      <c r="D1064" s="190" t="s">
        <v>920</v>
      </c>
      <c r="E1064" s="190"/>
      <c r="F1064" s="191">
        <v>0.7</v>
      </c>
    </row>
    <row r="1065" spans="1:6" ht="22.5">
      <c r="A1065" s="188">
        <f t="shared" si="16"/>
        <v>1047</v>
      </c>
      <c r="B1065" s="189" t="s">
        <v>438</v>
      </c>
      <c r="C1065" s="190" t="s">
        <v>923</v>
      </c>
      <c r="D1065" s="190" t="s">
        <v>921</v>
      </c>
      <c r="E1065" s="190"/>
      <c r="F1065" s="191">
        <v>0.7</v>
      </c>
    </row>
    <row r="1066" spans="1:6" ht="11.25">
      <c r="A1066" s="188">
        <f t="shared" si="16"/>
        <v>1048</v>
      </c>
      <c r="B1066" s="189" t="s">
        <v>731</v>
      </c>
      <c r="C1066" s="190" t="s">
        <v>923</v>
      </c>
      <c r="D1066" s="190" t="s">
        <v>921</v>
      </c>
      <c r="E1066" s="190" t="s">
        <v>343</v>
      </c>
      <c r="F1066" s="191">
        <v>0.7</v>
      </c>
    </row>
    <row r="1067" spans="1:6" ht="33.75">
      <c r="A1067" s="188">
        <f t="shared" si="16"/>
        <v>1049</v>
      </c>
      <c r="B1067" s="189" t="s">
        <v>349</v>
      </c>
      <c r="C1067" s="190" t="s">
        <v>923</v>
      </c>
      <c r="D1067" s="190" t="s">
        <v>921</v>
      </c>
      <c r="E1067" s="190" t="s">
        <v>350</v>
      </c>
      <c r="F1067" s="191">
        <v>0.7</v>
      </c>
    </row>
    <row r="1068" spans="1:6" ht="33.75">
      <c r="A1068" s="188">
        <f t="shared" si="16"/>
        <v>1050</v>
      </c>
      <c r="B1068" s="189" t="s">
        <v>924</v>
      </c>
      <c r="C1068" s="190" t="s">
        <v>925</v>
      </c>
      <c r="D1068" s="190"/>
      <c r="E1068" s="190"/>
      <c r="F1068" s="191">
        <v>569</v>
      </c>
    </row>
    <row r="1069" spans="1:6" ht="45">
      <c r="A1069" s="188">
        <f t="shared" si="16"/>
        <v>1051</v>
      </c>
      <c r="B1069" s="189" t="s">
        <v>738</v>
      </c>
      <c r="C1069" s="190" t="s">
        <v>925</v>
      </c>
      <c r="D1069" s="190" t="s">
        <v>739</v>
      </c>
      <c r="E1069" s="190"/>
      <c r="F1069" s="191">
        <v>569</v>
      </c>
    </row>
    <row r="1070" spans="1:6" ht="22.5">
      <c r="A1070" s="188">
        <f t="shared" si="16"/>
        <v>1052</v>
      </c>
      <c r="B1070" s="189" t="s">
        <v>916</v>
      </c>
      <c r="C1070" s="190" t="s">
        <v>925</v>
      </c>
      <c r="D1070" s="190" t="s">
        <v>303</v>
      </c>
      <c r="E1070" s="190"/>
      <c r="F1070" s="191">
        <v>569</v>
      </c>
    </row>
    <row r="1071" spans="1:6" ht="11.25">
      <c r="A1071" s="188">
        <f t="shared" si="16"/>
        <v>1053</v>
      </c>
      <c r="B1071" s="189" t="s">
        <v>731</v>
      </c>
      <c r="C1071" s="190" t="s">
        <v>925</v>
      </c>
      <c r="D1071" s="190" t="s">
        <v>303</v>
      </c>
      <c r="E1071" s="190" t="s">
        <v>343</v>
      </c>
      <c r="F1071" s="191">
        <v>569</v>
      </c>
    </row>
    <row r="1072" spans="1:6" ht="33.75">
      <c r="A1072" s="188">
        <f t="shared" si="16"/>
        <v>1054</v>
      </c>
      <c r="B1072" s="189" t="s">
        <v>349</v>
      </c>
      <c r="C1072" s="190" t="s">
        <v>925</v>
      </c>
      <c r="D1072" s="190" t="s">
        <v>303</v>
      </c>
      <c r="E1072" s="190" t="s">
        <v>350</v>
      </c>
      <c r="F1072" s="191">
        <v>569</v>
      </c>
    </row>
    <row r="1073" spans="1:8" ht="21.75">
      <c r="A1073" s="188">
        <f t="shared" si="16"/>
        <v>1055</v>
      </c>
      <c r="B1073" s="196" t="s">
        <v>939</v>
      </c>
      <c r="C1073" s="197" t="s">
        <v>940</v>
      </c>
      <c r="D1073" s="197"/>
      <c r="E1073" s="197"/>
      <c r="F1073" s="198">
        <f>49812.6-0.7</f>
        <v>49811.9</v>
      </c>
      <c r="H1073" s="187"/>
    </row>
    <row r="1074" spans="1:6" ht="11.25">
      <c r="A1074" s="188">
        <f t="shared" si="16"/>
        <v>1056</v>
      </c>
      <c r="B1074" s="189" t="s">
        <v>941</v>
      </c>
      <c r="C1074" s="190" t="s">
        <v>942</v>
      </c>
      <c r="D1074" s="190"/>
      <c r="E1074" s="190"/>
      <c r="F1074" s="191">
        <f>F1075+F1080+F1094+F1103+F1116+F1121+F1126+F1131+F1136+F1141+F1089</f>
        <v>39291.80000000001</v>
      </c>
    </row>
    <row r="1075" spans="1:6" ht="56.25">
      <c r="A1075" s="188">
        <f t="shared" si="16"/>
        <v>1057</v>
      </c>
      <c r="B1075" s="189" t="s">
        <v>565</v>
      </c>
      <c r="C1075" s="190" t="s">
        <v>566</v>
      </c>
      <c r="D1075" s="190"/>
      <c r="E1075" s="190"/>
      <c r="F1075" s="191">
        <f>F1076</f>
        <v>53.9</v>
      </c>
    </row>
    <row r="1076" spans="1:6" ht="22.5">
      <c r="A1076" s="188">
        <f t="shared" si="16"/>
        <v>1058</v>
      </c>
      <c r="B1076" s="189" t="s">
        <v>919</v>
      </c>
      <c r="C1076" s="190" t="s">
        <v>566</v>
      </c>
      <c r="D1076" s="190" t="s">
        <v>920</v>
      </c>
      <c r="E1076" s="190"/>
      <c r="F1076" s="191">
        <f>F1077</f>
        <v>53.9</v>
      </c>
    </row>
    <row r="1077" spans="1:6" ht="22.5">
      <c r="A1077" s="188">
        <f t="shared" si="16"/>
        <v>1059</v>
      </c>
      <c r="B1077" s="189" t="s">
        <v>438</v>
      </c>
      <c r="C1077" s="190" t="s">
        <v>566</v>
      </c>
      <c r="D1077" s="190" t="s">
        <v>921</v>
      </c>
      <c r="E1077" s="190"/>
      <c r="F1077" s="191">
        <f>F1078</f>
        <v>53.9</v>
      </c>
    </row>
    <row r="1078" spans="1:6" ht="11.25">
      <c r="A1078" s="188">
        <f t="shared" si="16"/>
        <v>1060</v>
      </c>
      <c r="B1078" s="189" t="s">
        <v>731</v>
      </c>
      <c r="C1078" s="190" t="s">
        <v>566</v>
      </c>
      <c r="D1078" s="190" t="s">
        <v>921</v>
      </c>
      <c r="E1078" s="190" t="s">
        <v>343</v>
      </c>
      <c r="F1078" s="191">
        <f>F1079</f>
        <v>53.9</v>
      </c>
    </row>
    <row r="1079" spans="1:6" ht="33.75">
      <c r="A1079" s="188">
        <f t="shared" si="16"/>
        <v>1061</v>
      </c>
      <c r="B1079" s="189" t="s">
        <v>722</v>
      </c>
      <c r="C1079" s="190" t="s">
        <v>566</v>
      </c>
      <c r="D1079" s="190" t="s">
        <v>921</v>
      </c>
      <c r="E1079" s="190" t="s">
        <v>348</v>
      </c>
      <c r="F1079" s="191">
        <f>54.6-0.7</f>
        <v>53.9</v>
      </c>
    </row>
    <row r="1080" spans="1:6" ht="45">
      <c r="A1080" s="188">
        <f t="shared" si="16"/>
        <v>1062</v>
      </c>
      <c r="B1080" s="189" t="s">
        <v>943</v>
      </c>
      <c r="C1080" s="190" t="s">
        <v>944</v>
      </c>
      <c r="D1080" s="190"/>
      <c r="E1080" s="190"/>
      <c r="F1080" s="191">
        <v>1041.9</v>
      </c>
    </row>
    <row r="1081" spans="1:6" ht="45">
      <c r="A1081" s="188">
        <f t="shared" si="16"/>
        <v>1063</v>
      </c>
      <c r="B1081" s="189" t="s">
        <v>738</v>
      </c>
      <c r="C1081" s="190" t="s">
        <v>944</v>
      </c>
      <c r="D1081" s="190" t="s">
        <v>739</v>
      </c>
      <c r="E1081" s="190"/>
      <c r="F1081" s="191">
        <v>856.6</v>
      </c>
    </row>
    <row r="1082" spans="1:6" ht="22.5">
      <c r="A1082" s="188">
        <f t="shared" si="16"/>
        <v>1064</v>
      </c>
      <c r="B1082" s="189" t="s">
        <v>916</v>
      </c>
      <c r="C1082" s="190" t="s">
        <v>944</v>
      </c>
      <c r="D1082" s="190" t="s">
        <v>303</v>
      </c>
      <c r="E1082" s="190"/>
      <c r="F1082" s="191">
        <v>856.6</v>
      </c>
    </row>
    <row r="1083" spans="1:6" ht="11.25">
      <c r="A1083" s="188">
        <f t="shared" si="16"/>
        <v>1065</v>
      </c>
      <c r="B1083" s="189" t="s">
        <v>731</v>
      </c>
      <c r="C1083" s="190" t="s">
        <v>944</v>
      </c>
      <c r="D1083" s="190" t="s">
        <v>303</v>
      </c>
      <c r="E1083" s="190" t="s">
        <v>343</v>
      </c>
      <c r="F1083" s="191">
        <v>856.6</v>
      </c>
    </row>
    <row r="1084" spans="1:6" ht="33.75">
      <c r="A1084" s="188">
        <f t="shared" si="16"/>
        <v>1066</v>
      </c>
      <c r="B1084" s="189" t="s">
        <v>722</v>
      </c>
      <c r="C1084" s="190" t="s">
        <v>944</v>
      </c>
      <c r="D1084" s="190" t="s">
        <v>303</v>
      </c>
      <c r="E1084" s="190" t="s">
        <v>348</v>
      </c>
      <c r="F1084" s="191">
        <v>856.6</v>
      </c>
    </row>
    <row r="1085" spans="1:6" ht="22.5">
      <c r="A1085" s="188">
        <f t="shared" si="16"/>
        <v>1067</v>
      </c>
      <c r="B1085" s="189" t="s">
        <v>919</v>
      </c>
      <c r="C1085" s="190" t="s">
        <v>944</v>
      </c>
      <c r="D1085" s="190" t="s">
        <v>920</v>
      </c>
      <c r="E1085" s="190"/>
      <c r="F1085" s="191">
        <v>185.3</v>
      </c>
    </row>
    <row r="1086" spans="1:6" ht="22.5">
      <c r="A1086" s="188">
        <f t="shared" si="16"/>
        <v>1068</v>
      </c>
      <c r="B1086" s="189" t="s">
        <v>438</v>
      </c>
      <c r="C1086" s="190" t="s">
        <v>944</v>
      </c>
      <c r="D1086" s="190" t="s">
        <v>921</v>
      </c>
      <c r="E1086" s="190"/>
      <c r="F1086" s="191">
        <v>185.3</v>
      </c>
    </row>
    <row r="1087" spans="1:6" ht="11.25">
      <c r="A1087" s="188">
        <f t="shared" si="16"/>
        <v>1069</v>
      </c>
      <c r="B1087" s="189" t="s">
        <v>731</v>
      </c>
      <c r="C1087" s="190" t="s">
        <v>944</v>
      </c>
      <c r="D1087" s="190" t="s">
        <v>921</v>
      </c>
      <c r="E1087" s="190" t="s">
        <v>343</v>
      </c>
      <c r="F1087" s="191">
        <v>185.3</v>
      </c>
    </row>
    <row r="1088" spans="1:6" ht="33.75">
      <c r="A1088" s="188">
        <f t="shared" si="16"/>
        <v>1070</v>
      </c>
      <c r="B1088" s="189" t="s">
        <v>722</v>
      </c>
      <c r="C1088" s="190" t="s">
        <v>944</v>
      </c>
      <c r="D1088" s="190" t="s">
        <v>921</v>
      </c>
      <c r="E1088" s="190" t="s">
        <v>348</v>
      </c>
      <c r="F1088" s="191">
        <v>185.3</v>
      </c>
    </row>
    <row r="1089" spans="1:6" ht="45">
      <c r="A1089" s="188">
        <f t="shared" si="16"/>
        <v>1071</v>
      </c>
      <c r="B1089" s="189" t="s">
        <v>586</v>
      </c>
      <c r="C1089" s="190" t="s">
        <v>587</v>
      </c>
      <c r="D1089" s="190"/>
      <c r="E1089" s="190"/>
      <c r="F1089" s="191">
        <v>2658.3</v>
      </c>
    </row>
    <row r="1090" spans="1:6" ht="22.5">
      <c r="A1090" s="188">
        <f t="shared" si="16"/>
        <v>1072</v>
      </c>
      <c r="B1090" s="189" t="s">
        <v>919</v>
      </c>
      <c r="C1090" s="190" t="s">
        <v>587</v>
      </c>
      <c r="D1090" s="190" t="s">
        <v>920</v>
      </c>
      <c r="E1090" s="190"/>
      <c r="F1090" s="191">
        <v>2658.3</v>
      </c>
    </row>
    <row r="1091" spans="1:6" ht="22.5">
      <c r="A1091" s="188">
        <f t="shared" si="16"/>
        <v>1073</v>
      </c>
      <c r="B1091" s="189" t="s">
        <v>438</v>
      </c>
      <c r="C1091" s="190" t="s">
        <v>587</v>
      </c>
      <c r="D1091" s="190" t="s">
        <v>921</v>
      </c>
      <c r="E1091" s="190"/>
      <c r="F1091" s="191">
        <v>2658.3</v>
      </c>
    </row>
    <row r="1092" spans="1:6" ht="11.25">
      <c r="A1092" s="188">
        <f t="shared" si="16"/>
        <v>1074</v>
      </c>
      <c r="B1092" s="200" t="s">
        <v>87</v>
      </c>
      <c r="C1092" s="190" t="s">
        <v>587</v>
      </c>
      <c r="D1092" s="190" t="s">
        <v>921</v>
      </c>
      <c r="E1092" s="190" t="s">
        <v>233</v>
      </c>
      <c r="F1092" s="191">
        <v>2658.3</v>
      </c>
    </row>
    <row r="1093" spans="1:6" ht="11.25">
      <c r="A1093" s="188">
        <f t="shared" si="16"/>
        <v>1075</v>
      </c>
      <c r="B1093" s="199" t="s">
        <v>240</v>
      </c>
      <c r="C1093" s="190" t="s">
        <v>587</v>
      </c>
      <c r="D1093" s="190" t="s">
        <v>921</v>
      </c>
      <c r="E1093" s="190" t="s">
        <v>241</v>
      </c>
      <c r="F1093" s="191">
        <v>2658.3</v>
      </c>
    </row>
    <row r="1094" spans="1:6" ht="45">
      <c r="A1094" s="188">
        <f t="shared" si="16"/>
        <v>1076</v>
      </c>
      <c r="B1094" s="189" t="s">
        <v>945</v>
      </c>
      <c r="C1094" s="190" t="s">
        <v>946</v>
      </c>
      <c r="D1094" s="190"/>
      <c r="E1094" s="190"/>
      <c r="F1094" s="191">
        <v>447.7</v>
      </c>
    </row>
    <row r="1095" spans="1:6" ht="45">
      <c r="A1095" s="188">
        <f t="shared" si="16"/>
        <v>1077</v>
      </c>
      <c r="B1095" s="189" t="s">
        <v>738</v>
      </c>
      <c r="C1095" s="190" t="s">
        <v>946</v>
      </c>
      <c r="D1095" s="190" t="s">
        <v>739</v>
      </c>
      <c r="E1095" s="190"/>
      <c r="F1095" s="191">
        <v>428.3</v>
      </c>
    </row>
    <row r="1096" spans="1:6" ht="22.5">
      <c r="A1096" s="188">
        <f t="shared" si="16"/>
        <v>1078</v>
      </c>
      <c r="B1096" s="189" t="s">
        <v>916</v>
      </c>
      <c r="C1096" s="190" t="s">
        <v>946</v>
      </c>
      <c r="D1096" s="190" t="s">
        <v>303</v>
      </c>
      <c r="E1096" s="190"/>
      <c r="F1096" s="191">
        <v>428.3</v>
      </c>
    </row>
    <row r="1097" spans="1:6" ht="11.25">
      <c r="A1097" s="188">
        <f t="shared" si="16"/>
        <v>1079</v>
      </c>
      <c r="B1097" s="189" t="s">
        <v>731</v>
      </c>
      <c r="C1097" s="190" t="s">
        <v>946</v>
      </c>
      <c r="D1097" s="190" t="s">
        <v>303</v>
      </c>
      <c r="E1097" s="190" t="s">
        <v>343</v>
      </c>
      <c r="F1097" s="191">
        <v>428.3</v>
      </c>
    </row>
    <row r="1098" spans="1:6" ht="33.75">
      <c r="A1098" s="188">
        <f t="shared" si="16"/>
        <v>1080</v>
      </c>
      <c r="B1098" s="189" t="s">
        <v>722</v>
      </c>
      <c r="C1098" s="190" t="s">
        <v>946</v>
      </c>
      <c r="D1098" s="190" t="s">
        <v>303</v>
      </c>
      <c r="E1098" s="190" t="s">
        <v>348</v>
      </c>
      <c r="F1098" s="191">
        <v>428.3</v>
      </c>
    </row>
    <row r="1099" spans="1:6" ht="22.5">
      <c r="A1099" s="188">
        <f t="shared" si="16"/>
        <v>1081</v>
      </c>
      <c r="B1099" s="189" t="s">
        <v>919</v>
      </c>
      <c r="C1099" s="190" t="s">
        <v>946</v>
      </c>
      <c r="D1099" s="190" t="s">
        <v>920</v>
      </c>
      <c r="E1099" s="190"/>
      <c r="F1099" s="191">
        <v>19.4</v>
      </c>
    </row>
    <row r="1100" spans="1:6" ht="22.5">
      <c r="A1100" s="188">
        <f t="shared" si="16"/>
        <v>1082</v>
      </c>
      <c r="B1100" s="189" t="s">
        <v>438</v>
      </c>
      <c r="C1100" s="190" t="s">
        <v>946</v>
      </c>
      <c r="D1100" s="190" t="s">
        <v>921</v>
      </c>
      <c r="E1100" s="190"/>
      <c r="F1100" s="191">
        <v>19.4</v>
      </c>
    </row>
    <row r="1101" spans="1:6" ht="11.25">
      <c r="A1101" s="188">
        <f t="shared" si="16"/>
        <v>1083</v>
      </c>
      <c r="B1101" s="189" t="s">
        <v>731</v>
      </c>
      <c r="C1101" s="190" t="s">
        <v>946</v>
      </c>
      <c r="D1101" s="190" t="s">
        <v>921</v>
      </c>
      <c r="E1101" s="190" t="s">
        <v>343</v>
      </c>
      <c r="F1101" s="191">
        <v>19.4</v>
      </c>
    </row>
    <row r="1102" spans="1:6" ht="33.75">
      <c r="A1102" s="188">
        <f t="shared" si="16"/>
        <v>1084</v>
      </c>
      <c r="B1102" s="189" t="s">
        <v>722</v>
      </c>
      <c r="C1102" s="190" t="s">
        <v>946</v>
      </c>
      <c r="D1102" s="190" t="s">
        <v>921</v>
      </c>
      <c r="E1102" s="190" t="s">
        <v>348</v>
      </c>
      <c r="F1102" s="191">
        <v>19.4</v>
      </c>
    </row>
    <row r="1103" spans="1:6" ht="33.75">
      <c r="A1103" s="188">
        <f t="shared" si="16"/>
        <v>1085</v>
      </c>
      <c r="B1103" s="189" t="s">
        <v>947</v>
      </c>
      <c r="C1103" s="190" t="s">
        <v>948</v>
      </c>
      <c r="D1103" s="190"/>
      <c r="E1103" s="190"/>
      <c r="F1103" s="191">
        <v>32245.3</v>
      </c>
    </row>
    <row r="1104" spans="1:6" ht="45">
      <c r="A1104" s="188">
        <f t="shared" si="16"/>
        <v>1086</v>
      </c>
      <c r="B1104" s="189" t="s">
        <v>738</v>
      </c>
      <c r="C1104" s="190" t="s">
        <v>948</v>
      </c>
      <c r="D1104" s="190" t="s">
        <v>739</v>
      </c>
      <c r="E1104" s="190"/>
      <c r="F1104" s="191">
        <v>19338.6</v>
      </c>
    </row>
    <row r="1105" spans="1:6" ht="22.5">
      <c r="A1105" s="188">
        <f t="shared" si="16"/>
        <v>1087</v>
      </c>
      <c r="B1105" s="189" t="s">
        <v>916</v>
      </c>
      <c r="C1105" s="190" t="s">
        <v>948</v>
      </c>
      <c r="D1105" s="190" t="s">
        <v>303</v>
      </c>
      <c r="E1105" s="190"/>
      <c r="F1105" s="191">
        <v>19338.6</v>
      </c>
    </row>
    <row r="1106" spans="1:6" ht="11.25">
      <c r="A1106" s="188">
        <f t="shared" si="16"/>
        <v>1088</v>
      </c>
      <c r="B1106" s="189" t="s">
        <v>731</v>
      </c>
      <c r="C1106" s="190" t="s">
        <v>948</v>
      </c>
      <c r="D1106" s="190" t="s">
        <v>303</v>
      </c>
      <c r="E1106" s="190" t="s">
        <v>343</v>
      </c>
      <c r="F1106" s="191">
        <v>19338.6</v>
      </c>
    </row>
    <row r="1107" spans="1:6" ht="33.75">
      <c r="A1107" s="188">
        <f t="shared" si="16"/>
        <v>1089</v>
      </c>
      <c r="B1107" s="189" t="s">
        <v>722</v>
      </c>
      <c r="C1107" s="190" t="s">
        <v>948</v>
      </c>
      <c r="D1107" s="190" t="s">
        <v>303</v>
      </c>
      <c r="E1107" s="190" t="s">
        <v>348</v>
      </c>
      <c r="F1107" s="191">
        <v>19338.6</v>
      </c>
    </row>
    <row r="1108" spans="1:6" ht="22.5">
      <c r="A1108" s="188">
        <f t="shared" si="16"/>
        <v>1090</v>
      </c>
      <c r="B1108" s="189" t="s">
        <v>919</v>
      </c>
      <c r="C1108" s="190" t="s">
        <v>948</v>
      </c>
      <c r="D1108" s="190" t="s">
        <v>920</v>
      </c>
      <c r="E1108" s="190"/>
      <c r="F1108" s="191">
        <v>12883</v>
      </c>
    </row>
    <row r="1109" spans="1:6" ht="22.5">
      <c r="A1109" s="188">
        <f t="shared" si="16"/>
        <v>1091</v>
      </c>
      <c r="B1109" s="189" t="s">
        <v>438</v>
      </c>
      <c r="C1109" s="190" t="s">
        <v>948</v>
      </c>
      <c r="D1109" s="190" t="s">
        <v>921</v>
      </c>
      <c r="E1109" s="190"/>
      <c r="F1109" s="191">
        <v>12883</v>
      </c>
    </row>
    <row r="1110" spans="1:6" ht="11.25">
      <c r="A1110" s="188">
        <f t="shared" si="16"/>
        <v>1092</v>
      </c>
      <c r="B1110" s="189" t="s">
        <v>731</v>
      </c>
      <c r="C1110" s="190" t="s">
        <v>948</v>
      </c>
      <c r="D1110" s="190" t="s">
        <v>921</v>
      </c>
      <c r="E1110" s="190" t="s">
        <v>343</v>
      </c>
      <c r="F1110" s="191">
        <v>12883</v>
      </c>
    </row>
    <row r="1111" spans="1:6" ht="33.75">
      <c r="A1111" s="188">
        <f t="shared" si="16"/>
        <v>1093</v>
      </c>
      <c r="B1111" s="189" t="s">
        <v>722</v>
      </c>
      <c r="C1111" s="190" t="s">
        <v>948</v>
      </c>
      <c r="D1111" s="190" t="s">
        <v>921</v>
      </c>
      <c r="E1111" s="190" t="s">
        <v>348</v>
      </c>
      <c r="F1111" s="191">
        <v>12883</v>
      </c>
    </row>
    <row r="1112" spans="1:6" ht="11.25">
      <c r="A1112" s="188">
        <f t="shared" si="16"/>
        <v>1094</v>
      </c>
      <c r="B1112" s="189" t="s">
        <v>949</v>
      </c>
      <c r="C1112" s="190" t="s">
        <v>948</v>
      </c>
      <c r="D1112" s="190" t="s">
        <v>950</v>
      </c>
      <c r="E1112" s="190"/>
      <c r="F1112" s="191">
        <v>23.7</v>
      </c>
    </row>
    <row r="1113" spans="1:6" ht="11.25">
      <c r="A1113" s="188">
        <f t="shared" si="16"/>
        <v>1095</v>
      </c>
      <c r="B1113" s="189" t="s">
        <v>951</v>
      </c>
      <c r="C1113" s="190" t="s">
        <v>948</v>
      </c>
      <c r="D1113" s="190" t="s">
        <v>952</v>
      </c>
      <c r="E1113" s="190"/>
      <c r="F1113" s="191">
        <v>23.7</v>
      </c>
    </row>
    <row r="1114" spans="1:6" ht="11.25">
      <c r="A1114" s="188">
        <f t="shared" si="16"/>
        <v>1096</v>
      </c>
      <c r="B1114" s="189" t="s">
        <v>731</v>
      </c>
      <c r="C1114" s="190" t="s">
        <v>948</v>
      </c>
      <c r="D1114" s="190" t="s">
        <v>952</v>
      </c>
      <c r="E1114" s="190" t="s">
        <v>343</v>
      </c>
      <c r="F1114" s="191">
        <v>23.7</v>
      </c>
    </row>
    <row r="1115" spans="1:6" ht="33.75">
      <c r="A1115" s="188">
        <f t="shared" si="16"/>
        <v>1097</v>
      </c>
      <c r="B1115" s="189" t="s">
        <v>722</v>
      </c>
      <c r="C1115" s="190" t="s">
        <v>948</v>
      </c>
      <c r="D1115" s="190" t="s">
        <v>952</v>
      </c>
      <c r="E1115" s="190" t="s">
        <v>348</v>
      </c>
      <c r="F1115" s="191">
        <v>23.7</v>
      </c>
    </row>
    <row r="1116" spans="1:6" ht="22.5">
      <c r="A1116" s="188">
        <f t="shared" si="16"/>
        <v>1098</v>
      </c>
      <c r="B1116" s="189" t="s">
        <v>953</v>
      </c>
      <c r="C1116" s="190" t="s">
        <v>954</v>
      </c>
      <c r="D1116" s="190"/>
      <c r="E1116" s="190"/>
      <c r="F1116" s="191">
        <v>914</v>
      </c>
    </row>
    <row r="1117" spans="1:6" ht="45">
      <c r="A1117" s="188">
        <f t="shared" si="16"/>
        <v>1099</v>
      </c>
      <c r="B1117" s="189" t="s">
        <v>738</v>
      </c>
      <c r="C1117" s="190" t="s">
        <v>954</v>
      </c>
      <c r="D1117" s="190" t="s">
        <v>739</v>
      </c>
      <c r="E1117" s="190"/>
      <c r="F1117" s="191">
        <v>914</v>
      </c>
    </row>
    <row r="1118" spans="1:6" ht="22.5">
      <c r="A1118" s="188">
        <f t="shared" si="16"/>
        <v>1100</v>
      </c>
      <c r="B1118" s="189" t="s">
        <v>916</v>
      </c>
      <c r="C1118" s="190" t="s">
        <v>954</v>
      </c>
      <c r="D1118" s="190" t="s">
        <v>303</v>
      </c>
      <c r="E1118" s="190"/>
      <c r="F1118" s="191">
        <v>914</v>
      </c>
    </row>
    <row r="1119" spans="1:6" ht="11.25">
      <c r="A1119" s="188">
        <f t="shared" si="16"/>
        <v>1101</v>
      </c>
      <c r="B1119" s="189" t="s">
        <v>731</v>
      </c>
      <c r="C1119" s="190" t="s">
        <v>954</v>
      </c>
      <c r="D1119" s="190" t="s">
        <v>303</v>
      </c>
      <c r="E1119" s="190" t="s">
        <v>343</v>
      </c>
      <c r="F1119" s="191">
        <v>914</v>
      </c>
    </row>
    <row r="1120" spans="1:6" ht="33.75">
      <c r="A1120" s="188">
        <f t="shared" si="16"/>
        <v>1102</v>
      </c>
      <c r="B1120" s="189" t="s">
        <v>722</v>
      </c>
      <c r="C1120" s="190" t="s">
        <v>954</v>
      </c>
      <c r="D1120" s="190" t="s">
        <v>303</v>
      </c>
      <c r="E1120" s="190" t="s">
        <v>348</v>
      </c>
      <c r="F1120" s="191">
        <v>914</v>
      </c>
    </row>
    <row r="1121" spans="1:6" ht="22.5">
      <c r="A1121" s="188">
        <f t="shared" si="16"/>
        <v>1103</v>
      </c>
      <c r="B1121" s="189" t="s">
        <v>751</v>
      </c>
      <c r="C1121" s="190" t="s">
        <v>752</v>
      </c>
      <c r="D1121" s="190"/>
      <c r="E1121" s="190"/>
      <c r="F1121" s="191">
        <v>140</v>
      </c>
    </row>
    <row r="1122" spans="1:6" ht="11.25">
      <c r="A1122" s="188">
        <f t="shared" si="16"/>
        <v>1104</v>
      </c>
      <c r="B1122" s="189" t="s">
        <v>949</v>
      </c>
      <c r="C1122" s="190" t="s">
        <v>752</v>
      </c>
      <c r="D1122" s="190" t="s">
        <v>950</v>
      </c>
      <c r="E1122" s="190"/>
      <c r="F1122" s="191">
        <v>140</v>
      </c>
    </row>
    <row r="1123" spans="1:6" ht="11.25">
      <c r="A1123" s="188">
        <f aca="true" t="shared" si="17" ref="A1123:A1186">A1122+1</f>
        <v>1105</v>
      </c>
      <c r="B1123" s="189" t="s">
        <v>753</v>
      </c>
      <c r="C1123" s="190" t="s">
        <v>752</v>
      </c>
      <c r="D1123" s="190" t="s">
        <v>754</v>
      </c>
      <c r="E1123" s="190"/>
      <c r="F1123" s="191">
        <v>140</v>
      </c>
    </row>
    <row r="1124" spans="1:6" ht="11.25">
      <c r="A1124" s="188">
        <f t="shared" si="17"/>
        <v>1106</v>
      </c>
      <c r="B1124" s="189" t="s">
        <v>731</v>
      </c>
      <c r="C1124" s="190" t="s">
        <v>752</v>
      </c>
      <c r="D1124" s="190" t="s">
        <v>754</v>
      </c>
      <c r="E1124" s="190" t="s">
        <v>343</v>
      </c>
      <c r="F1124" s="191">
        <v>140</v>
      </c>
    </row>
    <row r="1125" spans="1:6" ht="11.25">
      <c r="A1125" s="188">
        <f t="shared" si="17"/>
        <v>1107</v>
      </c>
      <c r="B1125" s="189" t="s">
        <v>351</v>
      </c>
      <c r="C1125" s="190" t="s">
        <v>752</v>
      </c>
      <c r="D1125" s="190" t="s">
        <v>754</v>
      </c>
      <c r="E1125" s="190" t="s">
        <v>331</v>
      </c>
      <c r="F1125" s="191">
        <v>140</v>
      </c>
    </row>
    <row r="1126" spans="1:6" ht="33.75">
      <c r="A1126" s="188">
        <f t="shared" si="17"/>
        <v>1108</v>
      </c>
      <c r="B1126" s="189" t="s">
        <v>755</v>
      </c>
      <c r="C1126" s="190" t="s">
        <v>756</v>
      </c>
      <c r="D1126" s="190"/>
      <c r="E1126" s="190"/>
      <c r="F1126" s="191">
        <v>61.8</v>
      </c>
    </row>
    <row r="1127" spans="1:6" ht="22.5">
      <c r="A1127" s="188">
        <f t="shared" si="17"/>
        <v>1109</v>
      </c>
      <c r="B1127" s="189" t="s">
        <v>919</v>
      </c>
      <c r="C1127" s="190" t="s">
        <v>756</v>
      </c>
      <c r="D1127" s="190" t="s">
        <v>920</v>
      </c>
      <c r="E1127" s="190"/>
      <c r="F1127" s="191">
        <v>61.8</v>
      </c>
    </row>
    <row r="1128" spans="1:6" ht="22.5">
      <c r="A1128" s="188">
        <f t="shared" si="17"/>
        <v>1110</v>
      </c>
      <c r="B1128" s="189" t="s">
        <v>438</v>
      </c>
      <c r="C1128" s="190" t="s">
        <v>756</v>
      </c>
      <c r="D1128" s="190" t="s">
        <v>921</v>
      </c>
      <c r="E1128" s="190"/>
      <c r="F1128" s="191">
        <v>61.8</v>
      </c>
    </row>
    <row r="1129" spans="1:6" ht="11.25">
      <c r="A1129" s="188">
        <f t="shared" si="17"/>
        <v>1111</v>
      </c>
      <c r="B1129" s="189" t="s">
        <v>731</v>
      </c>
      <c r="C1129" s="190" t="s">
        <v>756</v>
      </c>
      <c r="D1129" s="190" t="s">
        <v>921</v>
      </c>
      <c r="E1129" s="190" t="s">
        <v>343</v>
      </c>
      <c r="F1129" s="191">
        <v>61.8</v>
      </c>
    </row>
    <row r="1130" spans="1:6" ht="11.25">
      <c r="A1130" s="188">
        <f t="shared" si="17"/>
        <v>1112</v>
      </c>
      <c r="B1130" s="189" t="s">
        <v>746</v>
      </c>
      <c r="C1130" s="190" t="s">
        <v>756</v>
      </c>
      <c r="D1130" s="190" t="s">
        <v>921</v>
      </c>
      <c r="E1130" s="190" t="s">
        <v>332</v>
      </c>
      <c r="F1130" s="191">
        <v>61.8</v>
      </c>
    </row>
    <row r="1131" spans="1:6" ht="45">
      <c r="A1131" s="188">
        <f t="shared" si="17"/>
        <v>1113</v>
      </c>
      <c r="B1131" s="189" t="s">
        <v>502</v>
      </c>
      <c r="C1131" s="190" t="s">
        <v>503</v>
      </c>
      <c r="D1131" s="190"/>
      <c r="E1131" s="190"/>
      <c r="F1131" s="191">
        <v>156</v>
      </c>
    </row>
    <row r="1132" spans="1:6" ht="11.25">
      <c r="A1132" s="188">
        <f t="shared" si="17"/>
        <v>1114</v>
      </c>
      <c r="B1132" s="189" t="s">
        <v>949</v>
      </c>
      <c r="C1132" s="190" t="s">
        <v>503</v>
      </c>
      <c r="D1132" s="190" t="s">
        <v>950</v>
      </c>
      <c r="E1132" s="190"/>
      <c r="F1132" s="191">
        <v>156</v>
      </c>
    </row>
    <row r="1133" spans="1:6" ht="11.25">
      <c r="A1133" s="188">
        <f t="shared" si="17"/>
        <v>1115</v>
      </c>
      <c r="B1133" s="189" t="s">
        <v>504</v>
      </c>
      <c r="C1133" s="190" t="s">
        <v>503</v>
      </c>
      <c r="D1133" s="190" t="s">
        <v>505</v>
      </c>
      <c r="E1133" s="190"/>
      <c r="F1133" s="191">
        <v>156</v>
      </c>
    </row>
    <row r="1134" spans="1:6" ht="11.25">
      <c r="A1134" s="188">
        <f t="shared" si="17"/>
        <v>1116</v>
      </c>
      <c r="B1134" s="189" t="s">
        <v>731</v>
      </c>
      <c r="C1134" s="190" t="s">
        <v>503</v>
      </c>
      <c r="D1134" s="190" t="s">
        <v>505</v>
      </c>
      <c r="E1134" s="190" t="s">
        <v>343</v>
      </c>
      <c r="F1134" s="191">
        <v>156</v>
      </c>
    </row>
    <row r="1135" spans="1:6" ht="11.25">
      <c r="A1135" s="188">
        <f t="shared" si="17"/>
        <v>1117</v>
      </c>
      <c r="B1135" s="189" t="s">
        <v>746</v>
      </c>
      <c r="C1135" s="190" t="s">
        <v>503</v>
      </c>
      <c r="D1135" s="190" t="s">
        <v>505</v>
      </c>
      <c r="E1135" s="190" t="s">
        <v>332</v>
      </c>
      <c r="F1135" s="191">
        <v>156</v>
      </c>
    </row>
    <row r="1136" spans="1:6" ht="22.5">
      <c r="A1136" s="188">
        <f t="shared" si="17"/>
        <v>1118</v>
      </c>
      <c r="B1136" s="189" t="s">
        <v>506</v>
      </c>
      <c r="C1136" s="190" t="s">
        <v>507</v>
      </c>
      <c r="D1136" s="190"/>
      <c r="E1136" s="190"/>
      <c r="F1136" s="191">
        <f>F1137</f>
        <v>770</v>
      </c>
    </row>
    <row r="1137" spans="1:6" ht="22.5">
      <c r="A1137" s="188">
        <f t="shared" si="17"/>
        <v>1119</v>
      </c>
      <c r="B1137" s="189" t="s">
        <v>919</v>
      </c>
      <c r="C1137" s="190" t="s">
        <v>507</v>
      </c>
      <c r="D1137" s="190" t="s">
        <v>920</v>
      </c>
      <c r="E1137" s="190"/>
      <c r="F1137" s="191">
        <f>F1138</f>
        <v>770</v>
      </c>
    </row>
    <row r="1138" spans="1:6" ht="22.5">
      <c r="A1138" s="188">
        <f t="shared" si="17"/>
        <v>1120</v>
      </c>
      <c r="B1138" s="189" t="s">
        <v>438</v>
      </c>
      <c r="C1138" s="190" t="s">
        <v>507</v>
      </c>
      <c r="D1138" s="190" t="s">
        <v>921</v>
      </c>
      <c r="E1138" s="190"/>
      <c r="F1138" s="191">
        <f>F1139</f>
        <v>770</v>
      </c>
    </row>
    <row r="1139" spans="1:6" ht="11.25">
      <c r="A1139" s="188">
        <f t="shared" si="17"/>
        <v>1121</v>
      </c>
      <c r="B1139" s="189" t="s">
        <v>1008</v>
      </c>
      <c r="C1139" s="190" t="s">
        <v>507</v>
      </c>
      <c r="D1139" s="190" t="s">
        <v>921</v>
      </c>
      <c r="E1139" s="190" t="s">
        <v>205</v>
      </c>
      <c r="F1139" s="191">
        <f>F1140</f>
        <v>770</v>
      </c>
    </row>
    <row r="1140" spans="1:6" ht="11.25">
      <c r="A1140" s="188">
        <f t="shared" si="17"/>
        <v>1122</v>
      </c>
      <c r="B1140" s="189" t="s">
        <v>883</v>
      </c>
      <c r="C1140" s="190" t="s">
        <v>507</v>
      </c>
      <c r="D1140" s="190" t="s">
        <v>921</v>
      </c>
      <c r="E1140" s="190" t="s">
        <v>884</v>
      </c>
      <c r="F1140" s="191">
        <f>669+101</f>
        <v>770</v>
      </c>
    </row>
    <row r="1141" spans="1:6" ht="22.5">
      <c r="A1141" s="188">
        <f t="shared" si="17"/>
        <v>1123</v>
      </c>
      <c r="B1141" s="189" t="s">
        <v>508</v>
      </c>
      <c r="C1141" s="190" t="s">
        <v>509</v>
      </c>
      <c r="D1141" s="190"/>
      <c r="E1141" s="190"/>
      <c r="F1141" s="191">
        <v>802.9</v>
      </c>
    </row>
    <row r="1142" spans="1:6" ht="22.5">
      <c r="A1142" s="188">
        <f t="shared" si="17"/>
        <v>1124</v>
      </c>
      <c r="B1142" s="189" t="s">
        <v>919</v>
      </c>
      <c r="C1142" s="190" t="s">
        <v>509</v>
      </c>
      <c r="D1142" s="190" t="s">
        <v>920</v>
      </c>
      <c r="E1142" s="190"/>
      <c r="F1142" s="191">
        <v>802.9</v>
      </c>
    </row>
    <row r="1143" spans="1:6" ht="22.5">
      <c r="A1143" s="188">
        <f t="shared" si="17"/>
        <v>1125</v>
      </c>
      <c r="B1143" s="189" t="s">
        <v>438</v>
      </c>
      <c r="C1143" s="190" t="s">
        <v>509</v>
      </c>
      <c r="D1143" s="190" t="s">
        <v>921</v>
      </c>
      <c r="E1143" s="190"/>
      <c r="F1143" s="191">
        <v>802.9</v>
      </c>
    </row>
    <row r="1144" spans="1:6" ht="11.25">
      <c r="A1144" s="188">
        <f t="shared" si="17"/>
        <v>1126</v>
      </c>
      <c r="B1144" s="189" t="s">
        <v>1046</v>
      </c>
      <c r="C1144" s="190" t="s">
        <v>509</v>
      </c>
      <c r="D1144" s="190" t="s">
        <v>921</v>
      </c>
      <c r="E1144" s="190" t="s">
        <v>210</v>
      </c>
      <c r="F1144" s="191">
        <v>802.9</v>
      </c>
    </row>
    <row r="1145" spans="1:6" ht="11.25">
      <c r="A1145" s="188">
        <f t="shared" si="17"/>
        <v>1127</v>
      </c>
      <c r="B1145" s="189" t="s">
        <v>213</v>
      </c>
      <c r="C1145" s="190" t="s">
        <v>509</v>
      </c>
      <c r="D1145" s="190" t="s">
        <v>921</v>
      </c>
      <c r="E1145" s="190" t="s">
        <v>214</v>
      </c>
      <c r="F1145" s="191">
        <v>802.9</v>
      </c>
    </row>
    <row r="1146" spans="1:6" ht="22.5">
      <c r="A1146" s="188">
        <f t="shared" si="17"/>
        <v>1128</v>
      </c>
      <c r="B1146" s="189" t="s">
        <v>654</v>
      </c>
      <c r="C1146" s="190" t="s">
        <v>655</v>
      </c>
      <c r="D1146" s="190"/>
      <c r="E1146" s="190"/>
      <c r="F1146" s="191">
        <f>F1147+F1152+F1157+F1162+F1167+F1172+F1177+F1182+F1187</f>
        <v>10520.2</v>
      </c>
    </row>
    <row r="1147" spans="1:6" ht="56.25">
      <c r="A1147" s="188">
        <f t="shared" si="17"/>
        <v>1129</v>
      </c>
      <c r="B1147" s="189" t="s">
        <v>510</v>
      </c>
      <c r="C1147" s="190" t="s">
        <v>511</v>
      </c>
      <c r="D1147" s="190"/>
      <c r="E1147" s="190"/>
      <c r="F1147" s="191">
        <v>1336.1</v>
      </c>
    </row>
    <row r="1148" spans="1:6" ht="11.25">
      <c r="A1148" s="188">
        <f t="shared" si="17"/>
        <v>1130</v>
      </c>
      <c r="B1148" s="189" t="s">
        <v>1021</v>
      </c>
      <c r="C1148" s="190" t="s">
        <v>511</v>
      </c>
      <c r="D1148" s="190" t="s">
        <v>62</v>
      </c>
      <c r="E1148" s="190"/>
      <c r="F1148" s="191">
        <v>1336.1</v>
      </c>
    </row>
    <row r="1149" spans="1:6" ht="11.25">
      <c r="A1149" s="188">
        <f t="shared" si="17"/>
        <v>1131</v>
      </c>
      <c r="B1149" s="189" t="s">
        <v>340</v>
      </c>
      <c r="C1149" s="190" t="s">
        <v>511</v>
      </c>
      <c r="D1149" s="190" t="s">
        <v>1022</v>
      </c>
      <c r="E1149" s="190"/>
      <c r="F1149" s="191">
        <v>1336.1</v>
      </c>
    </row>
    <row r="1150" spans="1:6" ht="33.75">
      <c r="A1150" s="188">
        <f t="shared" si="17"/>
        <v>1132</v>
      </c>
      <c r="B1150" s="189" t="s">
        <v>670</v>
      </c>
      <c r="C1150" s="190" t="s">
        <v>511</v>
      </c>
      <c r="D1150" s="190" t="s">
        <v>1022</v>
      </c>
      <c r="E1150" s="190" t="s">
        <v>882</v>
      </c>
      <c r="F1150" s="191">
        <v>1336.1</v>
      </c>
    </row>
    <row r="1151" spans="1:6" ht="11.25">
      <c r="A1151" s="188">
        <f t="shared" si="17"/>
        <v>1133</v>
      </c>
      <c r="B1151" s="189" t="s">
        <v>51</v>
      </c>
      <c r="C1151" s="190" t="s">
        <v>511</v>
      </c>
      <c r="D1151" s="190" t="s">
        <v>1022</v>
      </c>
      <c r="E1151" s="190" t="s">
        <v>52</v>
      </c>
      <c r="F1151" s="191">
        <v>1336.1</v>
      </c>
    </row>
    <row r="1152" spans="1:6" ht="33.75">
      <c r="A1152" s="188">
        <f t="shared" si="17"/>
        <v>1134</v>
      </c>
      <c r="B1152" s="189" t="s">
        <v>512</v>
      </c>
      <c r="C1152" s="190" t="s">
        <v>513</v>
      </c>
      <c r="D1152" s="190"/>
      <c r="E1152" s="190"/>
      <c r="F1152" s="191">
        <v>60.5</v>
      </c>
    </row>
    <row r="1153" spans="1:6" ht="11.25">
      <c r="A1153" s="188">
        <f t="shared" si="17"/>
        <v>1135</v>
      </c>
      <c r="B1153" s="189" t="s">
        <v>1021</v>
      </c>
      <c r="C1153" s="190" t="s">
        <v>513</v>
      </c>
      <c r="D1153" s="190" t="s">
        <v>62</v>
      </c>
      <c r="E1153" s="190"/>
      <c r="F1153" s="191">
        <v>60.5</v>
      </c>
    </row>
    <row r="1154" spans="1:6" ht="11.25">
      <c r="A1154" s="188">
        <f t="shared" si="17"/>
        <v>1136</v>
      </c>
      <c r="B1154" s="189" t="s">
        <v>340</v>
      </c>
      <c r="C1154" s="190" t="s">
        <v>513</v>
      </c>
      <c r="D1154" s="190" t="s">
        <v>1022</v>
      </c>
      <c r="E1154" s="190"/>
      <c r="F1154" s="191">
        <v>60.5</v>
      </c>
    </row>
    <row r="1155" spans="1:6" ht="33.75">
      <c r="A1155" s="188">
        <f t="shared" si="17"/>
        <v>1137</v>
      </c>
      <c r="B1155" s="189" t="s">
        <v>670</v>
      </c>
      <c r="C1155" s="190" t="s">
        <v>513</v>
      </c>
      <c r="D1155" s="190" t="s">
        <v>1022</v>
      </c>
      <c r="E1155" s="190" t="s">
        <v>882</v>
      </c>
      <c r="F1155" s="191">
        <v>60.5</v>
      </c>
    </row>
    <row r="1156" spans="1:6" ht="18" customHeight="1">
      <c r="A1156" s="188">
        <f t="shared" si="17"/>
        <v>1138</v>
      </c>
      <c r="B1156" s="189" t="s">
        <v>51</v>
      </c>
      <c r="C1156" s="190" t="s">
        <v>513</v>
      </c>
      <c r="D1156" s="190" t="s">
        <v>1022</v>
      </c>
      <c r="E1156" s="190" t="s">
        <v>52</v>
      </c>
      <c r="F1156" s="191">
        <v>60.5</v>
      </c>
    </row>
    <row r="1157" spans="1:6" ht="33.75">
      <c r="A1157" s="188">
        <f t="shared" si="17"/>
        <v>1139</v>
      </c>
      <c r="B1157" s="189" t="s">
        <v>659</v>
      </c>
      <c r="C1157" s="190" t="s">
        <v>660</v>
      </c>
      <c r="D1157" s="190"/>
      <c r="E1157" s="190"/>
      <c r="F1157" s="191">
        <v>2111.5</v>
      </c>
    </row>
    <row r="1158" spans="1:6" ht="11.25">
      <c r="A1158" s="188">
        <f t="shared" si="17"/>
        <v>1140</v>
      </c>
      <c r="B1158" s="189" t="s">
        <v>1021</v>
      </c>
      <c r="C1158" s="190" t="s">
        <v>660</v>
      </c>
      <c r="D1158" s="190" t="s">
        <v>62</v>
      </c>
      <c r="E1158" s="190"/>
      <c r="F1158" s="191">
        <v>2111.5</v>
      </c>
    </row>
    <row r="1159" spans="1:6" ht="11.25">
      <c r="A1159" s="188">
        <f t="shared" si="17"/>
        <v>1141</v>
      </c>
      <c r="B1159" s="189" t="s">
        <v>340</v>
      </c>
      <c r="C1159" s="190" t="s">
        <v>660</v>
      </c>
      <c r="D1159" s="190" t="s">
        <v>1022</v>
      </c>
      <c r="E1159" s="190"/>
      <c r="F1159" s="191">
        <v>2111.5</v>
      </c>
    </row>
    <row r="1160" spans="1:6" ht="11.25">
      <c r="A1160" s="188">
        <f t="shared" si="17"/>
        <v>1142</v>
      </c>
      <c r="B1160" s="189" t="s">
        <v>658</v>
      </c>
      <c r="C1160" s="190" t="s">
        <v>660</v>
      </c>
      <c r="D1160" s="190" t="s">
        <v>1022</v>
      </c>
      <c r="E1160" s="190" t="s">
        <v>1056</v>
      </c>
      <c r="F1160" s="191">
        <v>2111.5</v>
      </c>
    </row>
    <row r="1161" spans="1:6" ht="11.25">
      <c r="A1161" s="188">
        <f t="shared" si="17"/>
        <v>1143</v>
      </c>
      <c r="B1161" s="189" t="s">
        <v>1057</v>
      </c>
      <c r="C1161" s="190" t="s">
        <v>660</v>
      </c>
      <c r="D1161" s="190" t="s">
        <v>1022</v>
      </c>
      <c r="E1161" s="190" t="s">
        <v>1058</v>
      </c>
      <c r="F1161" s="191">
        <v>2111.5</v>
      </c>
    </row>
    <row r="1162" spans="1:6" ht="102.75" customHeight="1">
      <c r="A1162" s="188">
        <f t="shared" si="17"/>
        <v>1144</v>
      </c>
      <c r="B1162" s="192" t="s">
        <v>514</v>
      </c>
      <c r="C1162" s="190" t="s">
        <v>515</v>
      </c>
      <c r="D1162" s="190"/>
      <c r="E1162" s="190"/>
      <c r="F1162" s="191">
        <v>960</v>
      </c>
    </row>
    <row r="1163" spans="1:6" ht="11.25">
      <c r="A1163" s="188">
        <f t="shared" si="17"/>
        <v>1145</v>
      </c>
      <c r="B1163" s="189" t="s">
        <v>1021</v>
      </c>
      <c r="C1163" s="190" t="s">
        <v>515</v>
      </c>
      <c r="D1163" s="190" t="s">
        <v>62</v>
      </c>
      <c r="E1163" s="190"/>
      <c r="F1163" s="191">
        <v>960</v>
      </c>
    </row>
    <row r="1164" spans="1:6" ht="11.25">
      <c r="A1164" s="188">
        <f t="shared" si="17"/>
        <v>1146</v>
      </c>
      <c r="B1164" s="189" t="s">
        <v>340</v>
      </c>
      <c r="C1164" s="190" t="s">
        <v>515</v>
      </c>
      <c r="D1164" s="190" t="s">
        <v>1022</v>
      </c>
      <c r="E1164" s="190"/>
      <c r="F1164" s="191">
        <v>960</v>
      </c>
    </row>
    <row r="1165" spans="1:6" ht="11.25">
      <c r="A1165" s="188">
        <f t="shared" si="17"/>
        <v>1147</v>
      </c>
      <c r="B1165" s="189" t="s">
        <v>219</v>
      </c>
      <c r="C1165" s="190" t="s">
        <v>515</v>
      </c>
      <c r="D1165" s="190" t="s">
        <v>1022</v>
      </c>
      <c r="E1165" s="190" t="s">
        <v>220</v>
      </c>
      <c r="F1165" s="191">
        <v>960</v>
      </c>
    </row>
    <row r="1166" spans="1:6" ht="11.25">
      <c r="A1166" s="188">
        <f t="shared" si="17"/>
        <v>1148</v>
      </c>
      <c r="B1166" s="189" t="s">
        <v>221</v>
      </c>
      <c r="C1166" s="190" t="s">
        <v>515</v>
      </c>
      <c r="D1166" s="190" t="s">
        <v>1022</v>
      </c>
      <c r="E1166" s="190" t="s">
        <v>222</v>
      </c>
      <c r="F1166" s="191">
        <v>960</v>
      </c>
    </row>
    <row r="1167" spans="1:6" ht="68.25" customHeight="1">
      <c r="A1167" s="188">
        <f t="shared" si="17"/>
        <v>1149</v>
      </c>
      <c r="B1167" s="189" t="s">
        <v>516</v>
      </c>
      <c r="C1167" s="190" t="s">
        <v>517</v>
      </c>
      <c r="D1167" s="190"/>
      <c r="E1167" s="190"/>
      <c r="F1167" s="191">
        <v>1260.6</v>
      </c>
    </row>
    <row r="1168" spans="1:6" ht="11.25">
      <c r="A1168" s="188">
        <f t="shared" si="17"/>
        <v>1150</v>
      </c>
      <c r="B1168" s="189" t="s">
        <v>1021</v>
      </c>
      <c r="C1168" s="190" t="s">
        <v>517</v>
      </c>
      <c r="D1168" s="190" t="s">
        <v>62</v>
      </c>
      <c r="E1168" s="190"/>
      <c r="F1168" s="191">
        <v>1260.6</v>
      </c>
    </row>
    <row r="1169" spans="1:6" ht="11.25">
      <c r="A1169" s="188">
        <f t="shared" si="17"/>
        <v>1151</v>
      </c>
      <c r="B1169" s="189" t="s">
        <v>340</v>
      </c>
      <c r="C1169" s="190" t="s">
        <v>517</v>
      </c>
      <c r="D1169" s="190" t="s">
        <v>1022</v>
      </c>
      <c r="E1169" s="190"/>
      <c r="F1169" s="191">
        <v>1260.6</v>
      </c>
    </row>
    <row r="1170" spans="1:6" ht="11.25">
      <c r="A1170" s="188">
        <f t="shared" si="17"/>
        <v>1152</v>
      </c>
      <c r="B1170" s="189" t="s">
        <v>757</v>
      </c>
      <c r="C1170" s="190" t="s">
        <v>517</v>
      </c>
      <c r="D1170" s="190" t="s">
        <v>1022</v>
      </c>
      <c r="E1170" s="190" t="s">
        <v>200</v>
      </c>
      <c r="F1170" s="191">
        <v>1260.6</v>
      </c>
    </row>
    <row r="1171" spans="1:6" ht="11.25">
      <c r="A1171" s="188">
        <f t="shared" si="17"/>
        <v>1153</v>
      </c>
      <c r="B1171" s="189" t="s">
        <v>518</v>
      </c>
      <c r="C1171" s="190" t="s">
        <v>517</v>
      </c>
      <c r="D1171" s="190" t="s">
        <v>1022</v>
      </c>
      <c r="E1171" s="190" t="s">
        <v>519</v>
      </c>
      <c r="F1171" s="191">
        <v>1260.6</v>
      </c>
    </row>
    <row r="1172" spans="1:6" ht="33.75">
      <c r="A1172" s="188">
        <f t="shared" si="17"/>
        <v>1154</v>
      </c>
      <c r="B1172" s="189" t="s">
        <v>656</v>
      </c>
      <c r="C1172" s="190" t="s">
        <v>657</v>
      </c>
      <c r="D1172" s="190"/>
      <c r="E1172" s="190"/>
      <c r="F1172" s="191">
        <v>73.5</v>
      </c>
    </row>
    <row r="1173" spans="1:6" ht="11.25">
      <c r="A1173" s="188">
        <f t="shared" si="17"/>
        <v>1155</v>
      </c>
      <c r="B1173" s="189" t="s">
        <v>1021</v>
      </c>
      <c r="C1173" s="190" t="s">
        <v>657</v>
      </c>
      <c r="D1173" s="190" t="s">
        <v>62</v>
      </c>
      <c r="E1173" s="190"/>
      <c r="F1173" s="191">
        <v>73.5</v>
      </c>
    </row>
    <row r="1174" spans="1:6" ht="11.25">
      <c r="A1174" s="188">
        <f t="shared" si="17"/>
        <v>1156</v>
      </c>
      <c r="B1174" s="189" t="s">
        <v>340</v>
      </c>
      <c r="C1174" s="190" t="s">
        <v>657</v>
      </c>
      <c r="D1174" s="190" t="s">
        <v>1022</v>
      </c>
      <c r="E1174" s="190"/>
      <c r="F1174" s="191">
        <v>73.5</v>
      </c>
    </row>
    <row r="1175" spans="1:6" ht="11.25">
      <c r="A1175" s="188">
        <f t="shared" si="17"/>
        <v>1157</v>
      </c>
      <c r="B1175" s="189" t="s">
        <v>731</v>
      </c>
      <c r="C1175" s="190" t="s">
        <v>657</v>
      </c>
      <c r="D1175" s="190" t="s">
        <v>1022</v>
      </c>
      <c r="E1175" s="190" t="s">
        <v>343</v>
      </c>
      <c r="F1175" s="191">
        <v>73.5</v>
      </c>
    </row>
    <row r="1176" spans="1:6" ht="11.25">
      <c r="A1176" s="188">
        <f t="shared" si="17"/>
        <v>1158</v>
      </c>
      <c r="B1176" s="189" t="s">
        <v>746</v>
      </c>
      <c r="C1176" s="190" t="s">
        <v>657</v>
      </c>
      <c r="D1176" s="190" t="s">
        <v>1022</v>
      </c>
      <c r="E1176" s="190" t="s">
        <v>332</v>
      </c>
      <c r="F1176" s="191">
        <v>73.5</v>
      </c>
    </row>
    <row r="1177" spans="1:6" ht="43.5" customHeight="1">
      <c r="A1177" s="188">
        <f t="shared" si="17"/>
        <v>1159</v>
      </c>
      <c r="B1177" s="189" t="s">
        <v>520</v>
      </c>
      <c r="C1177" s="190" t="s">
        <v>661</v>
      </c>
      <c r="D1177" s="190"/>
      <c r="E1177" s="190"/>
      <c r="F1177" s="191">
        <v>136</v>
      </c>
    </row>
    <row r="1178" spans="1:6" ht="11.25">
      <c r="A1178" s="188">
        <f t="shared" si="17"/>
        <v>1160</v>
      </c>
      <c r="B1178" s="189" t="s">
        <v>1021</v>
      </c>
      <c r="C1178" s="190" t="s">
        <v>661</v>
      </c>
      <c r="D1178" s="190" t="s">
        <v>62</v>
      </c>
      <c r="E1178" s="190"/>
      <c r="F1178" s="191">
        <v>136</v>
      </c>
    </row>
    <row r="1179" spans="1:6" ht="11.25">
      <c r="A1179" s="188">
        <f t="shared" si="17"/>
        <v>1161</v>
      </c>
      <c r="B1179" s="189" t="s">
        <v>340</v>
      </c>
      <c r="C1179" s="190" t="s">
        <v>661</v>
      </c>
      <c r="D1179" s="190" t="s">
        <v>1022</v>
      </c>
      <c r="E1179" s="190"/>
      <c r="F1179" s="191">
        <v>136</v>
      </c>
    </row>
    <row r="1180" spans="1:6" ht="11.25">
      <c r="A1180" s="188">
        <f t="shared" si="17"/>
        <v>1162</v>
      </c>
      <c r="B1180" s="189" t="s">
        <v>1008</v>
      </c>
      <c r="C1180" s="190" t="s">
        <v>661</v>
      </c>
      <c r="D1180" s="190" t="s">
        <v>1022</v>
      </c>
      <c r="E1180" s="190" t="s">
        <v>205</v>
      </c>
      <c r="F1180" s="191">
        <v>136</v>
      </c>
    </row>
    <row r="1181" spans="1:6" ht="11.25">
      <c r="A1181" s="188">
        <f t="shared" si="17"/>
        <v>1163</v>
      </c>
      <c r="B1181" s="189" t="s">
        <v>883</v>
      </c>
      <c r="C1181" s="190" t="s">
        <v>661</v>
      </c>
      <c r="D1181" s="190" t="s">
        <v>1022</v>
      </c>
      <c r="E1181" s="190" t="s">
        <v>884</v>
      </c>
      <c r="F1181" s="191">
        <v>136</v>
      </c>
    </row>
    <row r="1182" spans="1:6" ht="33.75">
      <c r="A1182" s="188">
        <f t="shared" si="17"/>
        <v>1164</v>
      </c>
      <c r="B1182" s="189" t="s">
        <v>596</v>
      </c>
      <c r="C1182" s="190" t="s">
        <v>661</v>
      </c>
      <c r="D1182" s="190"/>
      <c r="E1182" s="190"/>
      <c r="F1182" s="191">
        <v>622</v>
      </c>
    </row>
    <row r="1183" spans="1:6" ht="11.25">
      <c r="A1183" s="188">
        <f t="shared" si="17"/>
        <v>1165</v>
      </c>
      <c r="B1183" s="189" t="s">
        <v>1021</v>
      </c>
      <c r="C1183" s="190" t="s">
        <v>661</v>
      </c>
      <c r="D1183" s="190" t="s">
        <v>62</v>
      </c>
      <c r="E1183" s="190"/>
      <c r="F1183" s="191">
        <v>622</v>
      </c>
    </row>
    <row r="1184" spans="1:6" ht="11.25">
      <c r="A1184" s="188">
        <f t="shared" si="17"/>
        <v>1166</v>
      </c>
      <c r="B1184" s="189" t="s">
        <v>340</v>
      </c>
      <c r="C1184" s="190" t="s">
        <v>661</v>
      </c>
      <c r="D1184" s="190" t="s">
        <v>1022</v>
      </c>
      <c r="E1184" s="190"/>
      <c r="F1184" s="191">
        <v>622</v>
      </c>
    </row>
    <row r="1185" spans="1:6" ht="11.25">
      <c r="A1185" s="188">
        <f t="shared" si="17"/>
        <v>1167</v>
      </c>
      <c r="B1185" s="189" t="s">
        <v>1008</v>
      </c>
      <c r="C1185" s="190" t="s">
        <v>661</v>
      </c>
      <c r="D1185" s="190" t="s">
        <v>1022</v>
      </c>
      <c r="E1185" s="190" t="s">
        <v>205</v>
      </c>
      <c r="F1185" s="191">
        <v>622</v>
      </c>
    </row>
    <row r="1186" spans="1:6" ht="11.25">
      <c r="A1186" s="188">
        <f t="shared" si="17"/>
        <v>1168</v>
      </c>
      <c r="B1186" s="189" t="s">
        <v>883</v>
      </c>
      <c r="C1186" s="190" t="s">
        <v>661</v>
      </c>
      <c r="D1186" s="190" t="s">
        <v>1022</v>
      </c>
      <c r="E1186" s="190" t="s">
        <v>884</v>
      </c>
      <c r="F1186" s="191">
        <v>622</v>
      </c>
    </row>
    <row r="1187" spans="1:6" ht="45">
      <c r="A1187" s="188">
        <f aca="true" t="shared" si="18" ref="A1187:A1192">A1186+1</f>
        <v>1169</v>
      </c>
      <c r="B1187" s="189" t="s">
        <v>521</v>
      </c>
      <c r="C1187" s="190" t="s">
        <v>522</v>
      </c>
      <c r="D1187" s="190"/>
      <c r="E1187" s="190"/>
      <c r="F1187" s="191">
        <v>3960</v>
      </c>
    </row>
    <row r="1188" spans="1:6" ht="11.25">
      <c r="A1188" s="188">
        <f t="shared" si="18"/>
        <v>1170</v>
      </c>
      <c r="B1188" s="189" t="s">
        <v>1021</v>
      </c>
      <c r="C1188" s="190" t="s">
        <v>522</v>
      </c>
      <c r="D1188" s="190" t="s">
        <v>62</v>
      </c>
      <c r="E1188" s="190"/>
      <c r="F1188" s="191">
        <v>3960</v>
      </c>
    </row>
    <row r="1189" spans="1:6" ht="11.25">
      <c r="A1189" s="188">
        <f t="shared" si="18"/>
        <v>1171</v>
      </c>
      <c r="B1189" s="189" t="s">
        <v>340</v>
      </c>
      <c r="C1189" s="190" t="s">
        <v>522</v>
      </c>
      <c r="D1189" s="190" t="s">
        <v>1022</v>
      </c>
      <c r="E1189" s="190"/>
      <c r="F1189" s="191">
        <v>3960</v>
      </c>
    </row>
    <row r="1190" spans="1:6" ht="11.25">
      <c r="A1190" s="188">
        <f t="shared" si="18"/>
        <v>1172</v>
      </c>
      <c r="B1190" s="189" t="s">
        <v>757</v>
      </c>
      <c r="C1190" s="190" t="s">
        <v>522</v>
      </c>
      <c r="D1190" s="190" t="s">
        <v>1022</v>
      </c>
      <c r="E1190" s="190" t="s">
        <v>200</v>
      </c>
      <c r="F1190" s="191">
        <v>3960</v>
      </c>
    </row>
    <row r="1191" spans="1:6" ht="11.25">
      <c r="A1191" s="188">
        <f t="shared" si="18"/>
        <v>1173</v>
      </c>
      <c r="B1191" s="189" t="s">
        <v>518</v>
      </c>
      <c r="C1191" s="190" t="s">
        <v>522</v>
      </c>
      <c r="D1191" s="190" t="s">
        <v>1022</v>
      </c>
      <c r="E1191" s="190" t="s">
        <v>519</v>
      </c>
      <c r="F1191" s="191">
        <v>3960</v>
      </c>
    </row>
    <row r="1192" spans="1:6" ht="11.25">
      <c r="A1192" s="188">
        <f t="shared" si="18"/>
        <v>1174</v>
      </c>
      <c r="B1192" s="201" t="s">
        <v>523</v>
      </c>
      <c r="C1192" s="202"/>
      <c r="D1192" s="202"/>
      <c r="E1192" s="202"/>
      <c r="F1192" s="198">
        <f>F19+F296+F543+F657+F690+F712+F769+F787+F847+F869+F881+F908+F946+F977+F1014+F1043+F1073</f>
        <v>851399.4999999999</v>
      </c>
    </row>
    <row r="1194" ht="11.25">
      <c r="F1194" s="187"/>
    </row>
  </sheetData>
  <sheetProtection/>
  <mergeCells count="16">
    <mergeCell ref="E16:E17"/>
    <mergeCell ref="F16:F17"/>
    <mergeCell ref="A1:F1"/>
    <mergeCell ref="A2:F2"/>
    <mergeCell ref="A3:F3"/>
    <mergeCell ref="A5:F5"/>
    <mergeCell ref="A16:A17"/>
    <mergeCell ref="B16:B17"/>
    <mergeCell ref="A6:F6"/>
    <mergeCell ref="A7:F7"/>
    <mergeCell ref="C16:C17"/>
    <mergeCell ref="D16:D17"/>
    <mergeCell ref="A10:F10"/>
    <mergeCell ref="A11:F11"/>
    <mergeCell ref="A12:F12"/>
    <mergeCell ref="A13:F1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E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00390625" style="0" customWidth="1"/>
    <col min="2" max="2" width="50.125" style="0" customWidth="1"/>
    <col min="3" max="3" width="12.75390625" style="0" customWidth="1"/>
  </cols>
  <sheetData>
    <row r="1" spans="1:5" ht="12.75">
      <c r="A1" s="325" t="s">
        <v>386</v>
      </c>
      <c r="B1" s="325"/>
      <c r="C1" s="325"/>
      <c r="D1" s="325"/>
      <c r="E1" s="325"/>
    </row>
    <row r="2" spans="1:5" ht="12.75">
      <c r="A2" s="275" t="s">
        <v>243</v>
      </c>
      <c r="B2" s="275"/>
      <c r="C2" s="275"/>
      <c r="D2" s="275"/>
      <c r="E2" s="275"/>
    </row>
    <row r="3" spans="1:5" ht="12.75">
      <c r="A3" s="275" t="s">
        <v>144</v>
      </c>
      <c r="B3" s="275"/>
      <c r="C3" s="275"/>
      <c r="D3" s="275"/>
      <c r="E3" s="275"/>
    </row>
    <row r="5" spans="1:5" ht="12.75">
      <c r="A5" s="275" t="s">
        <v>1074</v>
      </c>
      <c r="B5" s="275"/>
      <c r="C5" s="275"/>
      <c r="D5" s="275"/>
      <c r="E5" s="275"/>
    </row>
    <row r="6" spans="1:5" ht="12.75">
      <c r="A6" s="275" t="s">
        <v>1075</v>
      </c>
      <c r="B6" s="275"/>
      <c r="C6" s="275"/>
      <c r="D6" s="275"/>
      <c r="E6" s="275"/>
    </row>
    <row r="7" spans="1:5" ht="12.75">
      <c r="A7" s="275" t="s">
        <v>379</v>
      </c>
      <c r="B7" s="275"/>
      <c r="C7" s="275"/>
      <c r="D7" s="275"/>
      <c r="E7" s="275"/>
    </row>
    <row r="8" spans="1:4" ht="12.75">
      <c r="A8" s="10"/>
      <c r="B8" s="10"/>
      <c r="C8" s="10"/>
      <c r="D8" s="10"/>
    </row>
    <row r="9" spans="2:3" ht="12.75">
      <c r="B9" s="1"/>
      <c r="C9" s="1"/>
    </row>
    <row r="10" spans="1:5" ht="16.5">
      <c r="A10" s="331" t="s">
        <v>1076</v>
      </c>
      <c r="B10" s="331"/>
      <c r="C10" s="331"/>
      <c r="D10" s="331"/>
      <c r="E10" s="331"/>
    </row>
    <row r="11" spans="1:4" ht="16.5">
      <c r="A11" s="12" t="s">
        <v>1077</v>
      </c>
      <c r="B11" s="12"/>
      <c r="C11" s="12"/>
      <c r="D11" s="12"/>
    </row>
    <row r="12" spans="1:4" ht="16.5">
      <c r="A12" s="12" t="s">
        <v>1078</v>
      </c>
      <c r="B12" s="12"/>
      <c r="C12" s="12"/>
      <c r="D12" s="12"/>
    </row>
    <row r="13" spans="1:5" ht="16.5">
      <c r="A13" s="331" t="s">
        <v>2</v>
      </c>
      <c r="B13" s="331"/>
      <c r="C13" s="331"/>
      <c r="D13" s="331"/>
      <c r="E13" s="331"/>
    </row>
    <row r="14" spans="1:3" ht="16.5">
      <c r="A14" s="331"/>
      <c r="B14" s="331"/>
      <c r="C14" s="331"/>
    </row>
    <row r="15" spans="1:5" ht="16.5">
      <c r="A15" s="7"/>
      <c r="B15" s="17"/>
      <c r="C15" s="17"/>
      <c r="E15" s="4" t="s">
        <v>534</v>
      </c>
    </row>
    <row r="16" spans="1:5" ht="16.5">
      <c r="A16" s="7"/>
      <c r="B16" s="17"/>
      <c r="C16" s="17"/>
      <c r="E16" s="4"/>
    </row>
    <row r="17" spans="1:5" ht="15">
      <c r="A17" s="332" t="s">
        <v>1065</v>
      </c>
      <c r="B17" s="280" t="s">
        <v>225</v>
      </c>
      <c r="C17" s="280" t="s">
        <v>535</v>
      </c>
      <c r="D17" s="280"/>
      <c r="E17" s="280"/>
    </row>
    <row r="18" spans="1:5" ht="12.75">
      <c r="A18" s="332"/>
      <c r="B18" s="280"/>
      <c r="C18" s="333" t="s">
        <v>275</v>
      </c>
      <c r="D18" s="333" t="s">
        <v>276</v>
      </c>
      <c r="E18" s="333" t="s">
        <v>277</v>
      </c>
    </row>
    <row r="19" spans="1:5" ht="12.75">
      <c r="A19" s="332"/>
      <c r="B19" s="280"/>
      <c r="C19" s="334"/>
      <c r="D19" s="334"/>
      <c r="E19" s="334"/>
    </row>
    <row r="20" spans="1:5" ht="18.75">
      <c r="A20" s="2">
        <v>1</v>
      </c>
      <c r="B20" s="2" t="s">
        <v>1079</v>
      </c>
      <c r="C20" s="3">
        <v>4.3</v>
      </c>
      <c r="D20" s="3">
        <v>4.5</v>
      </c>
      <c r="E20" s="3">
        <v>4.5</v>
      </c>
    </row>
    <row r="21" spans="1:5" ht="18.75">
      <c r="A21" s="2">
        <f>A20+1</f>
        <v>2</v>
      </c>
      <c r="B21" s="2" t="s">
        <v>1068</v>
      </c>
      <c r="C21" s="3">
        <v>8.1</v>
      </c>
      <c r="D21" s="3">
        <v>8.5</v>
      </c>
      <c r="E21" s="3">
        <v>8.5</v>
      </c>
    </row>
    <row r="22" spans="1:5" ht="18.75">
      <c r="A22" s="2">
        <f aca="true" t="shared" si="0" ref="A22:A29">A21+1</f>
        <v>3</v>
      </c>
      <c r="B22" s="2" t="s">
        <v>1069</v>
      </c>
      <c r="C22" s="3">
        <v>6</v>
      </c>
      <c r="D22" s="3">
        <v>6.3</v>
      </c>
      <c r="E22" s="3">
        <v>6.3</v>
      </c>
    </row>
    <row r="23" spans="1:5" ht="18.75">
      <c r="A23" s="2">
        <f t="shared" si="0"/>
        <v>4</v>
      </c>
      <c r="B23" s="2" t="s">
        <v>1070</v>
      </c>
      <c r="C23" s="3">
        <v>8.4</v>
      </c>
      <c r="D23" s="3">
        <v>8.8</v>
      </c>
      <c r="E23" s="3">
        <v>8.8</v>
      </c>
    </row>
    <row r="24" spans="1:5" ht="18.75">
      <c r="A24" s="2">
        <f t="shared" si="0"/>
        <v>5</v>
      </c>
      <c r="B24" s="2" t="s">
        <v>1071</v>
      </c>
      <c r="C24" s="3">
        <v>9.1</v>
      </c>
      <c r="D24" s="3">
        <v>9.5</v>
      </c>
      <c r="E24" s="3">
        <v>9.5</v>
      </c>
    </row>
    <row r="25" spans="1:5" ht="18.75">
      <c r="A25" s="2">
        <f t="shared" si="0"/>
        <v>6</v>
      </c>
      <c r="B25" s="2" t="s">
        <v>1072</v>
      </c>
      <c r="C25" s="3">
        <v>4.6</v>
      </c>
      <c r="D25" s="3">
        <v>4.8</v>
      </c>
      <c r="E25" s="3">
        <v>4.8</v>
      </c>
    </row>
    <row r="26" spans="1:5" ht="18.75">
      <c r="A26" s="2">
        <f t="shared" si="0"/>
        <v>7</v>
      </c>
      <c r="B26" s="2" t="s">
        <v>1073</v>
      </c>
      <c r="C26" s="3">
        <v>4.8</v>
      </c>
      <c r="D26" s="3">
        <v>5</v>
      </c>
      <c r="E26" s="3">
        <v>5</v>
      </c>
    </row>
    <row r="27" spans="1:5" ht="18.75">
      <c r="A27" s="2">
        <f t="shared" si="0"/>
        <v>8</v>
      </c>
      <c r="B27" s="2" t="s">
        <v>531</v>
      </c>
      <c r="C27" s="3">
        <v>7.6</v>
      </c>
      <c r="D27" s="3">
        <v>8</v>
      </c>
      <c r="E27" s="3">
        <v>8</v>
      </c>
    </row>
    <row r="28" spans="1:5" ht="18.75">
      <c r="A28" s="2">
        <f t="shared" si="0"/>
        <v>9</v>
      </c>
      <c r="B28" s="2" t="s">
        <v>532</v>
      </c>
      <c r="C28" s="3">
        <v>4.7</v>
      </c>
      <c r="D28" s="3">
        <v>5</v>
      </c>
      <c r="E28" s="3">
        <v>5</v>
      </c>
    </row>
    <row r="29" spans="1:5" ht="18.75">
      <c r="A29" s="2">
        <f t="shared" si="0"/>
        <v>10</v>
      </c>
      <c r="B29" s="2" t="s">
        <v>533</v>
      </c>
      <c r="C29" s="3">
        <v>15.9</v>
      </c>
      <c r="D29" s="3">
        <v>16.7</v>
      </c>
      <c r="E29" s="3">
        <v>16.7</v>
      </c>
    </row>
    <row r="30" spans="1:5" ht="18.75">
      <c r="A30" s="2"/>
      <c r="B30" s="2" t="s">
        <v>1066</v>
      </c>
      <c r="C30" s="3">
        <f>C21+C22+C23+C24+C25+C28+C29+C27+C26+C20</f>
        <v>73.5</v>
      </c>
      <c r="D30" s="3">
        <f>D21+D22+D23+D24+D25+D28+D29+D27+D26+D20</f>
        <v>77.1</v>
      </c>
      <c r="E30" s="3">
        <f>E21+E22+E23+E24+E25+E28+E29+E27+E26+E20</f>
        <v>77.1</v>
      </c>
    </row>
  </sheetData>
  <sheetProtection/>
  <mergeCells count="15">
    <mergeCell ref="A17:A19"/>
    <mergeCell ref="B17:B19"/>
    <mergeCell ref="C17:E17"/>
    <mergeCell ref="C18:C19"/>
    <mergeCell ref="D18:D19"/>
    <mergeCell ref="E18:E19"/>
    <mergeCell ref="A14:C14"/>
    <mergeCell ref="A1:E1"/>
    <mergeCell ref="A2:E2"/>
    <mergeCell ref="A3:E3"/>
    <mergeCell ref="A5:E5"/>
    <mergeCell ref="A6:E6"/>
    <mergeCell ref="A7:E7"/>
    <mergeCell ref="A10:E10"/>
    <mergeCell ref="A13:E13"/>
  </mergeCells>
  <printOptions/>
  <pageMargins left="1.299212598425197" right="0.1968503937007874" top="0.3937007874015748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325" t="s">
        <v>385</v>
      </c>
      <c r="B1" s="325"/>
      <c r="C1" s="325"/>
      <c r="D1" s="325"/>
      <c r="E1" s="325"/>
    </row>
    <row r="2" spans="1:5" ht="12.75">
      <c r="A2" s="275" t="s">
        <v>243</v>
      </c>
      <c r="B2" s="275"/>
      <c r="C2" s="275"/>
      <c r="D2" s="275"/>
      <c r="E2" s="275"/>
    </row>
    <row r="3" spans="1:5" ht="12.75">
      <c r="A3" s="275" t="s">
        <v>144</v>
      </c>
      <c r="B3" s="275"/>
      <c r="C3" s="275"/>
      <c r="D3" s="275"/>
      <c r="E3" s="275"/>
    </row>
    <row r="5" spans="1:5" ht="12.75">
      <c r="A5" s="275" t="s">
        <v>278</v>
      </c>
      <c r="B5" s="275"/>
      <c r="C5" s="275"/>
      <c r="D5" s="275"/>
      <c r="E5" s="275"/>
    </row>
    <row r="6" spans="1:5" ht="12.75">
      <c r="A6" s="275" t="s">
        <v>243</v>
      </c>
      <c r="B6" s="275"/>
      <c r="C6" s="275"/>
      <c r="D6" s="275"/>
      <c r="E6" s="275"/>
    </row>
    <row r="7" spans="1:5" ht="12.75">
      <c r="A7" s="275" t="s">
        <v>380</v>
      </c>
      <c r="B7" s="275"/>
      <c r="C7" s="275"/>
      <c r="D7" s="275"/>
      <c r="E7" s="275"/>
    </row>
    <row r="8" spans="2:3" ht="12.75">
      <c r="B8" s="1"/>
      <c r="C8" s="1"/>
    </row>
    <row r="9" spans="1:5" ht="16.5">
      <c r="A9" s="331" t="s">
        <v>280</v>
      </c>
      <c r="B9" s="331"/>
      <c r="C9" s="331"/>
      <c r="D9" s="331"/>
      <c r="E9" s="331"/>
    </row>
    <row r="10" spans="1:5" ht="16.5">
      <c r="A10" s="331" t="s">
        <v>279</v>
      </c>
      <c r="B10" s="331"/>
      <c r="C10" s="331"/>
      <c r="D10" s="331"/>
      <c r="E10" s="331"/>
    </row>
    <row r="11" spans="1:5" ht="16.5">
      <c r="A11" s="331" t="s">
        <v>2</v>
      </c>
      <c r="B11" s="331"/>
      <c r="C11" s="331"/>
      <c r="D11" s="331"/>
      <c r="E11" s="331"/>
    </row>
    <row r="12" spans="1:5" ht="18.75">
      <c r="A12" s="11"/>
      <c r="B12" s="11"/>
      <c r="C12" s="11"/>
      <c r="D12" s="11"/>
      <c r="E12" s="11"/>
    </row>
    <row r="13" spans="2:5" ht="12.75">
      <c r="B13" s="1"/>
      <c r="C13" s="4"/>
      <c r="E13" s="4" t="s">
        <v>534</v>
      </c>
    </row>
    <row r="14" spans="2:3" ht="12.75">
      <c r="B14" s="1"/>
      <c r="C14" s="4"/>
    </row>
    <row r="15" spans="1:5" ht="15">
      <c r="A15" s="332" t="s">
        <v>1065</v>
      </c>
      <c r="B15" s="280" t="s">
        <v>226</v>
      </c>
      <c r="C15" s="335" t="s">
        <v>535</v>
      </c>
      <c r="D15" s="335"/>
      <c r="E15" s="335"/>
    </row>
    <row r="16" spans="1:5" ht="12.75">
      <c r="A16" s="332"/>
      <c r="B16" s="280"/>
      <c r="C16" s="280" t="s">
        <v>275</v>
      </c>
      <c r="D16" s="280" t="s">
        <v>276</v>
      </c>
      <c r="E16" s="280" t="s">
        <v>277</v>
      </c>
    </row>
    <row r="17" spans="1:5" ht="12.75">
      <c r="A17" s="332"/>
      <c r="B17" s="280"/>
      <c r="C17" s="280"/>
      <c r="D17" s="280"/>
      <c r="E17" s="280"/>
    </row>
    <row r="18" spans="1:5" ht="18.75">
      <c r="A18" s="2">
        <v>1</v>
      </c>
      <c r="B18" s="2" t="s">
        <v>1067</v>
      </c>
      <c r="C18" s="55">
        <v>374.4</v>
      </c>
      <c r="D18" s="55">
        <v>28.5</v>
      </c>
      <c r="E18" s="55">
        <v>28.5</v>
      </c>
    </row>
    <row r="19" spans="1:5" ht="18.75">
      <c r="A19" s="2">
        <v>2</v>
      </c>
      <c r="B19" s="2" t="s">
        <v>1068</v>
      </c>
      <c r="C19" s="3">
        <v>3050.8</v>
      </c>
      <c r="D19" s="3">
        <v>1936.9</v>
      </c>
      <c r="E19" s="3">
        <v>1936.9</v>
      </c>
    </row>
    <row r="20" spans="1:5" ht="18.75">
      <c r="A20" s="2">
        <v>3</v>
      </c>
      <c r="B20" s="2" t="s">
        <v>1069</v>
      </c>
      <c r="C20" s="3">
        <v>5078.5</v>
      </c>
      <c r="D20" s="3">
        <v>1354.6</v>
      </c>
      <c r="E20" s="3">
        <v>1354.6</v>
      </c>
    </row>
    <row r="21" spans="1:5" ht="18.75">
      <c r="A21" s="2">
        <v>4</v>
      </c>
      <c r="B21" s="2" t="s">
        <v>1070</v>
      </c>
      <c r="C21" s="3">
        <v>4064.6</v>
      </c>
      <c r="D21" s="3">
        <v>3636.3</v>
      </c>
      <c r="E21" s="3">
        <v>3636.3</v>
      </c>
    </row>
    <row r="22" spans="1:5" ht="18.75">
      <c r="A22" s="2">
        <v>5</v>
      </c>
      <c r="B22" s="2" t="s">
        <v>1071</v>
      </c>
      <c r="C22" s="3">
        <v>2040.6</v>
      </c>
      <c r="D22" s="3">
        <v>2528.9</v>
      </c>
      <c r="E22" s="3">
        <v>2528.9</v>
      </c>
    </row>
    <row r="23" spans="1:5" ht="18.75">
      <c r="A23" s="2">
        <v>6</v>
      </c>
      <c r="B23" s="2" t="s">
        <v>1072</v>
      </c>
      <c r="C23" s="3">
        <v>3295.1</v>
      </c>
      <c r="D23" s="3">
        <v>2315.4</v>
      </c>
      <c r="E23" s="3">
        <v>2315.4</v>
      </c>
    </row>
    <row r="24" spans="1:5" ht="18.75">
      <c r="A24" s="2">
        <v>7</v>
      </c>
      <c r="B24" s="2" t="s">
        <v>1073</v>
      </c>
      <c r="C24" s="3">
        <v>2796</v>
      </c>
      <c r="D24" s="3">
        <v>2034.9</v>
      </c>
      <c r="E24" s="3">
        <v>2034.9</v>
      </c>
    </row>
    <row r="25" spans="1:5" ht="18.75">
      <c r="A25" s="2">
        <v>8</v>
      </c>
      <c r="B25" s="2" t="s">
        <v>531</v>
      </c>
      <c r="C25" s="3">
        <v>3100.7</v>
      </c>
      <c r="D25" s="3">
        <v>1372.3</v>
      </c>
      <c r="E25" s="3">
        <v>1372.3</v>
      </c>
    </row>
    <row r="26" spans="1:5" ht="18.75">
      <c r="A26" s="2">
        <v>9</v>
      </c>
      <c r="B26" s="2" t="s">
        <v>532</v>
      </c>
      <c r="C26" s="3">
        <v>4310.8</v>
      </c>
      <c r="D26" s="3">
        <v>3592.1</v>
      </c>
      <c r="E26" s="3">
        <v>3592.1</v>
      </c>
    </row>
    <row r="27" spans="1:5" ht="18.75">
      <c r="A27" s="2">
        <v>10</v>
      </c>
      <c r="B27" s="2" t="s">
        <v>533</v>
      </c>
      <c r="C27" s="3">
        <v>13887.6</v>
      </c>
      <c r="D27" s="3">
        <v>10070.6</v>
      </c>
      <c r="E27" s="3">
        <v>10070.6</v>
      </c>
    </row>
    <row r="28" spans="1:5" ht="18.75">
      <c r="A28" s="2"/>
      <c r="B28" s="2" t="s">
        <v>1066</v>
      </c>
      <c r="C28" s="3">
        <f>C18+C23+C26+C21+C22+C20+C24+C25+C27+C19</f>
        <v>41999.100000000006</v>
      </c>
      <c r="D28" s="3">
        <f>D18+D23+D26+D21+D22+D20+D24+D25+D27+D19</f>
        <v>28870.5</v>
      </c>
      <c r="E28" s="3">
        <f>E18+E23+E26+E21+E22+E20+E24+E25+E27+E19</f>
        <v>28870.5</v>
      </c>
    </row>
  </sheetData>
  <sheetProtection/>
  <mergeCells count="15">
    <mergeCell ref="A7:E7"/>
    <mergeCell ref="E16:E17"/>
    <mergeCell ref="C15:E15"/>
    <mergeCell ref="C16:C17"/>
    <mergeCell ref="B15:B17"/>
    <mergeCell ref="A15:A17"/>
    <mergeCell ref="A1:E1"/>
    <mergeCell ref="A2:E2"/>
    <mergeCell ref="A3:E3"/>
    <mergeCell ref="A5:E5"/>
    <mergeCell ref="D16:D17"/>
    <mergeCell ref="A6:E6"/>
    <mergeCell ref="A9:E9"/>
    <mergeCell ref="A10:E10"/>
    <mergeCell ref="A11:E11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A1:E29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2.75">
      <c r="A1" s="325" t="s">
        <v>1087</v>
      </c>
      <c r="B1" s="325"/>
      <c r="C1" s="325"/>
      <c r="D1" s="325"/>
      <c r="E1" s="325"/>
    </row>
    <row r="2" spans="1:5" ht="12.75">
      <c r="A2" s="275" t="s">
        <v>243</v>
      </c>
      <c r="B2" s="275"/>
      <c r="C2" s="275"/>
      <c r="D2" s="275"/>
      <c r="E2" s="275"/>
    </row>
    <row r="3" spans="1:5" ht="12.75">
      <c r="A3" s="275" t="s">
        <v>145</v>
      </c>
      <c r="B3" s="275"/>
      <c r="C3" s="275"/>
      <c r="D3" s="275"/>
      <c r="E3" s="275"/>
    </row>
    <row r="5" spans="1:5" ht="12.75">
      <c r="A5" s="275" t="s">
        <v>186</v>
      </c>
      <c r="B5" s="275"/>
      <c r="C5" s="275"/>
      <c r="D5" s="275"/>
      <c r="E5" s="275"/>
    </row>
    <row r="6" spans="1:5" ht="12.75">
      <c r="A6" s="275" t="s">
        <v>243</v>
      </c>
      <c r="B6" s="275"/>
      <c r="C6" s="275"/>
      <c r="D6" s="275"/>
      <c r="E6" s="275"/>
    </row>
    <row r="7" spans="1:5" ht="12.75">
      <c r="A7" s="275" t="s">
        <v>379</v>
      </c>
      <c r="B7" s="275"/>
      <c r="C7" s="275"/>
      <c r="D7" s="275"/>
      <c r="E7" s="275"/>
    </row>
    <row r="8" spans="2:3" ht="12.75">
      <c r="B8" s="1"/>
      <c r="C8" s="1"/>
    </row>
    <row r="9" spans="2:3" ht="12.75">
      <c r="B9" s="1"/>
      <c r="C9" s="1"/>
    </row>
    <row r="10" spans="1:5" ht="16.5">
      <c r="A10" s="331" t="s">
        <v>281</v>
      </c>
      <c r="B10" s="331"/>
      <c r="C10" s="331"/>
      <c r="D10" s="331"/>
      <c r="E10" s="331"/>
    </row>
    <row r="11" spans="1:5" ht="16.5">
      <c r="A11" s="331" t="s">
        <v>957</v>
      </c>
      <c r="B11" s="331"/>
      <c r="C11" s="331"/>
      <c r="D11" s="331"/>
      <c r="E11" s="331"/>
    </row>
    <row r="12" spans="1:5" ht="16.5">
      <c r="A12" s="331" t="s">
        <v>958</v>
      </c>
      <c r="B12" s="331"/>
      <c r="C12" s="331"/>
      <c r="D12" s="331"/>
      <c r="E12" s="331"/>
    </row>
    <row r="13" spans="1:5" ht="16.5">
      <c r="A13" s="331" t="s">
        <v>955</v>
      </c>
      <c r="B13" s="331"/>
      <c r="C13" s="331"/>
      <c r="D13" s="331"/>
      <c r="E13" s="331"/>
    </row>
    <row r="14" spans="1:5" ht="16.5">
      <c r="A14" s="331" t="s">
        <v>956</v>
      </c>
      <c r="B14" s="331"/>
      <c r="C14" s="331"/>
      <c r="D14" s="331"/>
      <c r="E14" s="331"/>
    </row>
    <row r="15" spans="2:3" ht="12.75">
      <c r="B15" s="1"/>
      <c r="C15" s="4"/>
    </row>
    <row r="16" spans="2:5" ht="12.75">
      <c r="B16" s="1"/>
      <c r="C16" s="4"/>
      <c r="E16" s="4" t="s">
        <v>411</v>
      </c>
    </row>
    <row r="17" spans="2:5" ht="12.75">
      <c r="B17" s="1"/>
      <c r="C17" s="4"/>
      <c r="E17" s="4"/>
    </row>
    <row r="18" spans="1:5" ht="12.75">
      <c r="A18" s="337" t="s">
        <v>1065</v>
      </c>
      <c r="B18" s="279" t="s">
        <v>225</v>
      </c>
      <c r="C18" s="338" t="s">
        <v>535</v>
      </c>
      <c r="D18" s="338"/>
      <c r="E18" s="338"/>
    </row>
    <row r="19" spans="1:5" ht="12.75">
      <c r="A19" s="337"/>
      <c r="B19" s="279"/>
      <c r="C19" s="336" t="s">
        <v>275</v>
      </c>
      <c r="D19" s="279" t="s">
        <v>276</v>
      </c>
      <c r="E19" s="279" t="s">
        <v>277</v>
      </c>
    </row>
    <row r="20" spans="1:5" ht="12.75">
      <c r="A20" s="337"/>
      <c r="B20" s="279"/>
      <c r="C20" s="336"/>
      <c r="D20" s="279"/>
      <c r="E20" s="279"/>
    </row>
    <row r="21" spans="1:5" ht="18.75">
      <c r="A21" s="2">
        <v>1</v>
      </c>
      <c r="B21" s="2" t="s">
        <v>1067</v>
      </c>
      <c r="C21" s="3">
        <v>1790</v>
      </c>
      <c r="D21" s="3">
        <v>1790</v>
      </c>
      <c r="E21" s="3">
        <v>1790</v>
      </c>
    </row>
    <row r="22" spans="1:5" ht="18.75">
      <c r="A22" s="2">
        <f>A21+1</f>
        <v>2</v>
      </c>
      <c r="B22" s="2" t="s">
        <v>1068</v>
      </c>
      <c r="C22" s="3">
        <v>3124</v>
      </c>
      <c r="D22" s="3">
        <v>3066</v>
      </c>
      <c r="E22" s="3">
        <v>3066</v>
      </c>
    </row>
    <row r="23" spans="1:5" ht="18.75">
      <c r="A23" s="2">
        <f aca="true" t="shared" si="0" ref="A23:A28">A22+1</f>
        <v>3</v>
      </c>
      <c r="B23" s="2" t="s">
        <v>1069</v>
      </c>
      <c r="C23" s="3">
        <v>1667</v>
      </c>
      <c r="D23" s="3">
        <v>1617</v>
      </c>
      <c r="E23" s="3">
        <v>1617</v>
      </c>
    </row>
    <row r="24" spans="1:5" ht="18.75">
      <c r="A24" s="2">
        <f t="shared" si="0"/>
        <v>4</v>
      </c>
      <c r="B24" s="2" t="s">
        <v>1070</v>
      </c>
      <c r="C24" s="3">
        <v>2241</v>
      </c>
      <c r="D24" s="3">
        <v>2241</v>
      </c>
      <c r="E24" s="3">
        <v>2241</v>
      </c>
    </row>
    <row r="25" spans="1:5" ht="18.75">
      <c r="A25" s="2">
        <f t="shared" si="0"/>
        <v>5</v>
      </c>
      <c r="B25" s="2" t="s">
        <v>1071</v>
      </c>
      <c r="C25" s="3">
        <v>3235</v>
      </c>
      <c r="D25" s="3">
        <v>4461</v>
      </c>
      <c r="E25" s="3">
        <v>4461</v>
      </c>
    </row>
    <row r="26" spans="1:5" ht="18.75">
      <c r="A26" s="2">
        <f t="shared" si="0"/>
        <v>6</v>
      </c>
      <c r="B26" s="2" t="s">
        <v>1072</v>
      </c>
      <c r="C26" s="3">
        <v>1633</v>
      </c>
      <c r="D26" s="3">
        <v>1633</v>
      </c>
      <c r="E26" s="3">
        <v>1633</v>
      </c>
    </row>
    <row r="27" spans="1:5" ht="18.75">
      <c r="A27" s="2">
        <f t="shared" si="0"/>
        <v>7</v>
      </c>
      <c r="B27" s="2" t="s">
        <v>532</v>
      </c>
      <c r="C27" s="3">
        <v>1595</v>
      </c>
      <c r="D27" s="3">
        <v>1495</v>
      </c>
      <c r="E27" s="3">
        <v>1495</v>
      </c>
    </row>
    <row r="28" spans="1:5" ht="18.75">
      <c r="A28" s="2">
        <f t="shared" si="0"/>
        <v>8</v>
      </c>
      <c r="B28" s="2" t="s">
        <v>533</v>
      </c>
      <c r="C28" s="3">
        <v>8402</v>
      </c>
      <c r="D28" s="3">
        <v>8344</v>
      </c>
      <c r="E28" s="3">
        <v>8344</v>
      </c>
    </row>
    <row r="29" spans="1:5" ht="18.75">
      <c r="A29" s="2"/>
      <c r="B29" s="2" t="s">
        <v>1066</v>
      </c>
      <c r="C29" s="54">
        <f>C22+C23+C24+C25+C26+C27+C28+C21</f>
        <v>23687</v>
      </c>
      <c r="D29" s="54">
        <f>D22+D23+D24+D25+D26+D27+D28+D21</f>
        <v>24647</v>
      </c>
      <c r="E29" s="54">
        <f>E22+E23+E24+E25+E26+E27+E28+E21</f>
        <v>24647</v>
      </c>
    </row>
  </sheetData>
  <sheetProtection/>
  <mergeCells count="17">
    <mergeCell ref="A1:E1"/>
    <mergeCell ref="A2:E2"/>
    <mergeCell ref="A3:E3"/>
    <mergeCell ref="A14:E14"/>
    <mergeCell ref="A5:E5"/>
    <mergeCell ref="A6:E6"/>
    <mergeCell ref="A7:E7"/>
    <mergeCell ref="D19:D20"/>
    <mergeCell ref="E19:E20"/>
    <mergeCell ref="A10:E10"/>
    <mergeCell ref="C19:C20"/>
    <mergeCell ref="B18:B20"/>
    <mergeCell ref="A18:A20"/>
    <mergeCell ref="C18:E18"/>
    <mergeCell ref="A11:E11"/>
    <mergeCell ref="A12:E12"/>
    <mergeCell ref="A13:E1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2014-11-10T07:48:16Z</cp:lastPrinted>
  <dcterms:created xsi:type="dcterms:W3CDTF">2006-11-13T09:28:10Z</dcterms:created>
  <dcterms:modified xsi:type="dcterms:W3CDTF">2014-12-29T03:05:25Z</dcterms:modified>
  <cp:category/>
  <cp:version/>
  <cp:contentType/>
  <cp:contentStatus/>
</cp:coreProperties>
</file>