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892"/>
  </bookViews>
  <sheets>
    <sheet name="Мероприятия подпрограммы 1" sheetId="10" r:id="rId1"/>
    <sheet name="Мероприятия подпрограммы талант" sheetId="7" r:id="rId2"/>
    <sheet name="Мероприятия подпрограммы оздор3" sheetId="6" r:id="rId3"/>
    <sheet name="Мероприятия подпрограммы 4 ОБЖ" sheetId="9" r:id="rId4"/>
    <sheet name="Мероприятия подпрограммы 5" sheetId="5" r:id="rId5"/>
    <sheet name="Лист2" sheetId="2" r:id="rId6"/>
    <sheet name="Лист3" sheetId="3" r:id="rId7"/>
  </sheets>
  <definedNames>
    <definedName name="_GoBack" localSheetId="0">'Мероприятия подпрограммы 1'!$B$17</definedName>
    <definedName name="_xlnm._FilterDatabase" localSheetId="0" hidden="1">'Мероприятия подпрограммы 1'!$A$5:$P$141</definedName>
    <definedName name="_xlnm._FilterDatabase" localSheetId="3" hidden="1">'Мероприятия подпрограммы 4 ОБЖ'!$A$5:$M$22</definedName>
    <definedName name="_xlnm._FilterDatabase" localSheetId="2" hidden="1">'Мероприятия подпрограммы оздор3'!$A$5:$P$17</definedName>
    <definedName name="_xlnm._FilterDatabase" localSheetId="1" hidden="1">'Мероприятия подпрограммы талант'!$A$7:$P$13</definedName>
    <definedName name="Z_2166B299_1DBB_4BE8_98C9_E9EFB21DCA26_.wvu.FilterData" localSheetId="0" hidden="1">'Мероприятия подпрограммы 1'!$A$5:$P$141</definedName>
    <definedName name="Z_2166B299_1DBB_4BE8_98C9_E9EFB21DCA26_.wvu.FilterData" localSheetId="3" hidden="1">'Мероприятия подпрограммы 4 ОБЖ'!$A$5:$M$22</definedName>
    <definedName name="Z_2166B299_1DBB_4BE8_98C9_E9EFB21DCA26_.wvu.FilterData" localSheetId="2" hidden="1">'Мероприятия подпрограммы оздор3'!$A$5:$P$17</definedName>
    <definedName name="Z_2166B299_1DBB_4BE8_98C9_E9EFB21DCA26_.wvu.FilterData" localSheetId="1" hidden="1">'Мероприятия подпрограммы талант'!$A$7:$P$13</definedName>
    <definedName name="Z_2715DACA_7FC2_4162_875B_92B3FB82D8B1_.wvu.FilterData" localSheetId="0" hidden="1">'Мероприятия подпрограммы 1'!$A$5:$P$141</definedName>
    <definedName name="Z_2715DACA_7FC2_4162_875B_92B3FB82D8B1_.wvu.FilterData" localSheetId="3" hidden="1">'Мероприятия подпрограммы 4 ОБЖ'!$A$5:$M$22</definedName>
    <definedName name="Z_2715DACA_7FC2_4162_875B_92B3FB82D8B1_.wvu.FilterData" localSheetId="2" hidden="1">'Мероприятия подпрограммы оздор3'!$A$5:$P$17</definedName>
    <definedName name="Z_2715DACA_7FC2_4162_875B_92B3FB82D8B1_.wvu.FilterData" localSheetId="1" hidden="1">'Мероприятия подпрограммы талант'!$A$7:$P$13</definedName>
    <definedName name="Z_29BFB567_1C85_481C_A8AF_8210D8E0792F_.wvu.FilterData" localSheetId="0" hidden="1">'Мероприятия подпрограммы 1'!$A$5:$P$141</definedName>
    <definedName name="Z_29BFB567_1C85_481C_A8AF_8210D8E0792F_.wvu.FilterData" localSheetId="3" hidden="1">'Мероприятия подпрограммы 4 ОБЖ'!$A$5:$M$22</definedName>
    <definedName name="Z_29BFB567_1C85_481C_A8AF_8210D8E0792F_.wvu.FilterData" localSheetId="2" hidden="1">'Мероприятия подпрограммы оздор3'!$A$5:$P$17</definedName>
    <definedName name="Z_29BFB567_1C85_481C_A8AF_8210D8E0792F_.wvu.FilterData" localSheetId="1" hidden="1">'Мероприятия подпрограммы талант'!$A$7:$P$13</definedName>
    <definedName name="Z_4767DD30_F6FB_4FF0_A429_8866A8232500_.wvu.FilterData" localSheetId="0" hidden="1">'Мероприятия подпрограммы 1'!$A$5:$P$141</definedName>
    <definedName name="Z_4767DD30_F6FB_4FF0_A429_8866A8232500_.wvu.FilterData" localSheetId="3" hidden="1">'Мероприятия подпрограммы 4 ОБЖ'!$A$5:$M$22</definedName>
    <definedName name="Z_4767DD30_F6FB_4FF0_A429_8866A8232500_.wvu.FilterData" localSheetId="2" hidden="1">'Мероприятия подпрограммы оздор3'!$A$5:$P$17</definedName>
    <definedName name="Z_4767DD30_F6FB_4FF0_A429_8866A8232500_.wvu.FilterData" localSheetId="1" hidden="1">'Мероприятия подпрограммы талант'!$A$7:$P$13</definedName>
    <definedName name="Z_4767DD30_F6FB_4FF0_A429_8866A8232500_.wvu.PrintArea" localSheetId="0" hidden="1">'Мероприятия подпрограммы 1'!$A$2:$M$146</definedName>
    <definedName name="Z_4767DD30_F6FB_4FF0_A429_8866A8232500_.wvu.PrintArea" localSheetId="3" hidden="1">'Мероприятия подпрограммы 4 ОБЖ'!$A$2:$M$24</definedName>
    <definedName name="Z_4767DD30_F6FB_4FF0_A429_8866A8232500_.wvu.PrintArea" localSheetId="4" hidden="1">'Мероприятия подпрограммы 5'!$A$2:$M$34</definedName>
    <definedName name="Z_4767DD30_F6FB_4FF0_A429_8866A8232500_.wvu.PrintArea" localSheetId="2" hidden="1">'Мероприятия подпрограммы оздор3'!$A$2:$M$21</definedName>
    <definedName name="Z_4767DD30_F6FB_4FF0_A429_8866A8232500_.wvu.PrintArea" localSheetId="1" hidden="1">'Мероприятия подпрограммы талант'!$A$4:$M$15</definedName>
    <definedName name="Z_4767DD30_F6FB_4FF0_A429_8866A8232500_.wvu.PrintTitles" localSheetId="0" hidden="1">'Мероприятия подпрограммы 1'!$4:$5</definedName>
    <definedName name="Z_4767DD30_F6FB_4FF0_A429_8866A8232500_.wvu.PrintTitles" localSheetId="3" hidden="1">'Мероприятия подпрограммы 4 ОБЖ'!$4:$5</definedName>
    <definedName name="Z_4767DD30_F6FB_4FF0_A429_8866A8232500_.wvu.PrintTitles" localSheetId="4" hidden="1">'Мероприятия подпрограммы 5'!$4:$5</definedName>
    <definedName name="Z_4767DD30_F6FB_4FF0_A429_8866A8232500_.wvu.PrintTitles" localSheetId="2" hidden="1">'Мероприятия подпрограммы оздор3'!$4:$5</definedName>
    <definedName name="Z_4767DD30_F6FB_4FF0_A429_8866A8232500_.wvu.PrintTitles" localSheetId="1" hidden="1">'Мероприятия подпрограммы талант'!$6:$7</definedName>
    <definedName name="Z_4767DD30_F6FB_4FF0_A429_8866A8232500_.wvu.Rows" localSheetId="0" hidden="1">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</definedName>
    <definedName name="Z_4767DD30_F6FB_4FF0_A429_8866A8232500_.wvu.Rows" localSheetId="3" hidden="1">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</definedName>
    <definedName name="Z_4767DD30_F6FB_4FF0_A429_8866A8232500_.wvu.Rows" localSheetId="4" hidden="1">'Мероприятия подпрограммы 5'!#REF!,'Мероприятия подпрограммы 5'!$35:$35</definedName>
    <definedName name="Z_4767DD30_F6FB_4FF0_A429_8866A8232500_.wvu.Rows" localSheetId="2" hidden="1">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</definedName>
    <definedName name="Z_4767DD30_F6FB_4FF0_A429_8866A8232500_.wvu.Rows" localSheetId="1" hidden="1">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</definedName>
    <definedName name="Z_484BD7FD_1D3D_4528_954E_A98D5B59AC9C_.wvu.FilterData" localSheetId="0" hidden="1">'Мероприятия подпрограммы 1'!$A$5:$P$141</definedName>
    <definedName name="Z_484BD7FD_1D3D_4528_954E_A98D5B59AC9C_.wvu.FilterData" localSheetId="3" hidden="1">'Мероприятия подпрограммы 4 ОБЖ'!$A$5:$M$22</definedName>
    <definedName name="Z_484BD7FD_1D3D_4528_954E_A98D5B59AC9C_.wvu.FilterData" localSheetId="2" hidden="1">'Мероприятия подпрограммы оздор3'!$A$5:$P$17</definedName>
    <definedName name="Z_484BD7FD_1D3D_4528_954E_A98D5B59AC9C_.wvu.FilterData" localSheetId="1" hidden="1">'Мероприятия подпрограммы талант'!$A$7:$P$13</definedName>
    <definedName name="Z_7C917F30_361A_4C86_9002_2134EAE2E3CF_.wvu.FilterData" localSheetId="0" hidden="1">'Мероприятия подпрограммы 1'!$A$5:$P$141</definedName>
    <definedName name="Z_7C917F30_361A_4C86_9002_2134EAE2E3CF_.wvu.FilterData" localSheetId="3" hidden="1">'Мероприятия подпрограммы 4 ОБЖ'!$A$5:$M$22</definedName>
    <definedName name="Z_7C917F30_361A_4C86_9002_2134EAE2E3CF_.wvu.FilterData" localSheetId="2" hidden="1">'Мероприятия подпрограммы оздор3'!$A$5:$P$17</definedName>
    <definedName name="Z_7C917F30_361A_4C86_9002_2134EAE2E3CF_.wvu.FilterData" localSheetId="1" hidden="1">'Мероприятия подпрограммы талант'!$A$7:$P$13</definedName>
    <definedName name="Z_7C917F30_361A_4C86_9002_2134EAE2E3CF_.wvu.PrintArea" localSheetId="0" hidden="1">'Мероприятия подпрограммы 1'!$A$2:$M$146</definedName>
    <definedName name="Z_7C917F30_361A_4C86_9002_2134EAE2E3CF_.wvu.PrintArea" localSheetId="3" hidden="1">'Мероприятия подпрограммы 4 ОБЖ'!$A$2:$M$24</definedName>
    <definedName name="Z_7C917F30_361A_4C86_9002_2134EAE2E3CF_.wvu.PrintArea" localSheetId="2" hidden="1">'Мероприятия подпрограммы оздор3'!$A$2:$M$21</definedName>
    <definedName name="Z_7C917F30_361A_4C86_9002_2134EAE2E3CF_.wvu.PrintArea" localSheetId="1" hidden="1">'Мероприятия подпрограммы талант'!$A$4:$M$15</definedName>
    <definedName name="Z_7C917F30_361A_4C86_9002_2134EAE2E3CF_.wvu.PrintTitles" localSheetId="0" hidden="1">'Мероприятия подпрограммы 1'!$4:$5</definedName>
    <definedName name="Z_7C917F30_361A_4C86_9002_2134EAE2E3CF_.wvu.PrintTitles" localSheetId="3" hidden="1">'Мероприятия подпрограммы 4 ОБЖ'!$4:$5</definedName>
    <definedName name="Z_7C917F30_361A_4C86_9002_2134EAE2E3CF_.wvu.PrintTitles" localSheetId="4" hidden="1">'Мероприятия подпрограммы 5'!$4:$5</definedName>
    <definedName name="Z_7C917F30_361A_4C86_9002_2134EAE2E3CF_.wvu.PrintTitles" localSheetId="2" hidden="1">'Мероприятия подпрограммы оздор3'!$4:$5</definedName>
    <definedName name="Z_7C917F30_361A_4C86_9002_2134EAE2E3CF_.wvu.PrintTitles" localSheetId="1" hidden="1">'Мероприятия подпрограммы талант'!$6:$7</definedName>
    <definedName name="Z_7C917F30_361A_4C86_9002_2134EAE2E3CF_.wvu.Rows" localSheetId="0" hidden="1">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1'!#REF!,'Мероприятия подпрограммы 1'!#REF!</definedName>
    <definedName name="Z_7C917F30_361A_4C86_9002_2134EAE2E3CF_.wvu.Rows" localSheetId="3" hidden="1">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ОБЖ'!#REF!,'Мероприятия подпрограммы 4 ОБЖ'!#REF!</definedName>
    <definedName name="Z_7C917F30_361A_4C86_9002_2134EAE2E3CF_.wvu.Rows" localSheetId="4" hidden="1">'Мероприятия подпрограммы 5'!#REF!,'Мероприятия подпрограммы 5'!#REF!</definedName>
    <definedName name="Z_7C917F30_361A_4C86_9002_2134EAE2E3CF_.wvu.Rows" localSheetId="2" hidden="1">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оздор3'!#REF!,'Мероприятия подпрограммы оздор3'!#REF!</definedName>
    <definedName name="Z_7C917F30_361A_4C86_9002_2134EAE2E3CF_.wvu.Rows" localSheetId="1" hidden="1">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талант'!#REF!,'Мероприятия подпрограммы талант'!#REF!</definedName>
    <definedName name="Z_81F2AFB8_21DA_4513_90AB_0A09D7D72D56_.wvu.FilterData" localSheetId="0" hidden="1">'Мероприятия подпрограммы 1'!$A$5:$P$141</definedName>
    <definedName name="Z_81F2AFB8_21DA_4513_90AB_0A09D7D72D56_.wvu.FilterData" localSheetId="3" hidden="1">'Мероприятия подпрограммы 4 ОБЖ'!$A$5:$M$22</definedName>
    <definedName name="Z_81F2AFB8_21DA_4513_90AB_0A09D7D72D56_.wvu.FilterData" localSheetId="2" hidden="1">'Мероприятия подпрограммы оздор3'!$A$5:$P$17</definedName>
    <definedName name="Z_81F2AFB8_21DA_4513_90AB_0A09D7D72D56_.wvu.FilterData" localSheetId="1" hidden="1">'Мероприятия подпрограммы талант'!$A$7:$P$13</definedName>
    <definedName name="Z_AD6F79BD_847B_4421_A1AA_268A55FACAB4_.wvu.FilterData" localSheetId="0" hidden="1">'Мероприятия подпрограммы 1'!$A$5:$P$141</definedName>
    <definedName name="Z_AD6F79BD_847B_4421_A1AA_268A55FACAB4_.wvu.FilterData" localSheetId="3" hidden="1">'Мероприятия подпрограммы 4 ОБЖ'!$A$5:$M$22</definedName>
    <definedName name="Z_AD6F79BD_847B_4421_A1AA_268A55FACAB4_.wvu.FilterData" localSheetId="2" hidden="1">'Мероприятия подпрограммы оздор3'!$A$5:$P$17</definedName>
    <definedName name="Z_AD6F79BD_847B_4421_A1AA_268A55FACAB4_.wvu.FilterData" localSheetId="1" hidden="1">'Мероприятия подпрограммы талант'!$A$7:$P$13</definedName>
    <definedName name="Z_B45C2115_52AF_4E7B_8578_551FB3CF371E_.wvu.FilterData" localSheetId="0" hidden="1">'Мероприятия подпрограммы 1'!$A$5:$P$141</definedName>
    <definedName name="Z_B45C2115_52AF_4E7B_8578_551FB3CF371E_.wvu.FilterData" localSheetId="3" hidden="1">'Мероприятия подпрограммы 4 ОБЖ'!$A$5:$M$22</definedName>
    <definedName name="Z_B45C2115_52AF_4E7B_8578_551FB3CF371E_.wvu.FilterData" localSheetId="2" hidden="1">'Мероприятия подпрограммы оздор3'!$A$5:$P$17</definedName>
    <definedName name="Z_B45C2115_52AF_4E7B_8578_551FB3CF371E_.wvu.FilterData" localSheetId="1" hidden="1">'Мероприятия подпрограммы талант'!$A$7:$P$13</definedName>
    <definedName name="Z_C75D4C66_EC35_48DB_8FCD_E29923CDB091_.wvu.FilterData" localSheetId="0" hidden="1">'Мероприятия подпрограммы 1'!$A$5:$P$141</definedName>
    <definedName name="Z_C75D4C66_EC35_48DB_8FCD_E29923CDB091_.wvu.FilterData" localSheetId="3" hidden="1">'Мероприятия подпрограммы 4 ОБЖ'!$A$5:$M$22</definedName>
    <definedName name="Z_C75D4C66_EC35_48DB_8FCD_E29923CDB091_.wvu.FilterData" localSheetId="2" hidden="1">'Мероприятия подпрограммы оздор3'!$A$5:$P$17</definedName>
    <definedName name="Z_C75D4C66_EC35_48DB_8FCD_E29923CDB091_.wvu.FilterData" localSheetId="1" hidden="1">'Мероприятия подпрограммы талант'!$A$7:$P$13</definedName>
    <definedName name="Z_CDE1D6F6_68DF_42F8_B01A_FF6465B24CCD_.wvu.FilterData" localSheetId="0" hidden="1">'Мероприятия подпрограммы 1'!$A$5:$P$141</definedName>
    <definedName name="Z_CDE1D6F6_68DF_42F8_B01A_FF6465B24CCD_.wvu.FilterData" localSheetId="3" hidden="1">'Мероприятия подпрограммы 4 ОБЖ'!$A$5:$M$22</definedName>
    <definedName name="Z_CDE1D6F6_68DF_42F8_B01A_FF6465B24CCD_.wvu.FilterData" localSheetId="2" hidden="1">'Мероприятия подпрограммы оздор3'!$A$5:$P$17</definedName>
    <definedName name="Z_CDE1D6F6_68DF_42F8_B01A_FF6465B24CCD_.wvu.FilterData" localSheetId="1" hidden="1">'Мероприятия подпрограммы талант'!$A$7:$P$13</definedName>
    <definedName name="Z_CDE1D6F6_68DF_42F8_B01A_FF6465B24CCD_.wvu.PrintArea" localSheetId="0" hidden="1">'Мероприятия подпрограммы 1'!$A$2:$M$146</definedName>
    <definedName name="Z_CDE1D6F6_68DF_42F8_B01A_FF6465B24CCD_.wvu.PrintArea" localSheetId="3" hidden="1">'Мероприятия подпрограммы 4 ОБЖ'!$A$2:$M$24</definedName>
    <definedName name="Z_CDE1D6F6_68DF_42F8_B01A_FF6465B24CCD_.wvu.PrintArea" localSheetId="4" hidden="1">'Мероприятия подпрограммы 5'!$A$2:$M$34</definedName>
    <definedName name="Z_CDE1D6F6_68DF_42F8_B01A_FF6465B24CCD_.wvu.PrintArea" localSheetId="2" hidden="1">'Мероприятия подпрограммы оздор3'!$A$2:$M$21</definedName>
    <definedName name="Z_CDE1D6F6_68DF_42F8_B01A_FF6465B24CCD_.wvu.PrintArea" localSheetId="1" hidden="1">'Мероприятия подпрограммы талант'!$A$4:$M$15</definedName>
    <definedName name="Z_CDE1D6F6_68DF_42F8_B01A_FF6465B24CCD_.wvu.PrintTitles" localSheetId="0" hidden="1">'Мероприятия подпрограммы 1'!$4:$5</definedName>
    <definedName name="Z_CDE1D6F6_68DF_42F8_B01A_FF6465B24CCD_.wvu.PrintTitles" localSheetId="3" hidden="1">'Мероприятия подпрограммы 4 ОБЖ'!$4:$5</definedName>
    <definedName name="Z_CDE1D6F6_68DF_42F8_B01A_FF6465B24CCD_.wvu.PrintTitles" localSheetId="4" hidden="1">'Мероприятия подпрограммы 5'!$4:$5</definedName>
    <definedName name="Z_CDE1D6F6_68DF_42F8_B01A_FF6465B24CCD_.wvu.PrintTitles" localSheetId="2" hidden="1">'Мероприятия подпрограммы оздор3'!$4:$5</definedName>
    <definedName name="Z_CDE1D6F6_68DF_42F8_B01A_FF6465B24CCD_.wvu.PrintTitles" localSheetId="1" hidden="1">'Мероприятия подпрограммы талант'!$6:$7</definedName>
    <definedName name="Z_CDE1D6F6_68DF_42F8_B01A_FF6465B24CCD_.wvu.Rows" localSheetId="4" hidden="1">'Мероприятия подпрограммы 5'!#REF!,'Мероприятия подпрограммы 5'!$35:$35</definedName>
    <definedName name="Z_D97B14A5_4ECD_4EB7_B8A7_D41E462F19A2_.wvu.FilterData" localSheetId="0" hidden="1">'Мероприятия подпрограммы 1'!$A$5:$P$141</definedName>
    <definedName name="Z_D97B14A5_4ECD_4EB7_B8A7_D41E462F19A2_.wvu.FilterData" localSheetId="3" hidden="1">'Мероприятия подпрограммы 4 ОБЖ'!$A$5:$M$22</definedName>
    <definedName name="Z_D97B14A5_4ECD_4EB7_B8A7_D41E462F19A2_.wvu.FilterData" localSheetId="2" hidden="1">'Мероприятия подпрограммы оздор3'!$A$5:$P$17</definedName>
    <definedName name="Z_D97B14A5_4ECD_4EB7_B8A7_D41E462F19A2_.wvu.FilterData" localSheetId="1" hidden="1">'Мероприятия подпрограммы талант'!$A$7:$P$13</definedName>
    <definedName name="Z_FAC3C627_8E23_41AB_B3FB_95B33614D8DB_.wvu.FilterData" localSheetId="0" hidden="1">'Мероприятия подпрограммы 1'!$A$5:$P$141</definedName>
    <definedName name="Z_FAC3C627_8E23_41AB_B3FB_95B33614D8DB_.wvu.FilterData" localSheetId="3" hidden="1">'Мероприятия подпрограммы 4 ОБЖ'!$A$5:$M$22</definedName>
    <definedName name="Z_FAC3C627_8E23_41AB_B3FB_95B33614D8DB_.wvu.FilterData" localSheetId="2" hidden="1">'Мероприятия подпрограммы оздор3'!$A$5:$P$17</definedName>
    <definedName name="Z_FAC3C627_8E23_41AB_B3FB_95B33614D8DB_.wvu.FilterData" localSheetId="1" hidden="1">'Мероприятия подпрограммы талант'!$A$7:$P$13</definedName>
    <definedName name="_xlnm.Print_Titles" localSheetId="0">'Мероприятия подпрограммы 1'!$4:$5</definedName>
    <definedName name="_xlnm.Print_Titles" localSheetId="3">'Мероприятия подпрограммы 4 ОБЖ'!$4:$5</definedName>
    <definedName name="_xlnm.Print_Titles" localSheetId="4">'Мероприятия подпрограммы 5'!$4:$5</definedName>
    <definedName name="_xlnm.Print_Titles" localSheetId="2">'Мероприятия подпрограммы оздор3'!$4:$5</definedName>
    <definedName name="_xlnm.Print_Titles" localSheetId="1">'Мероприятия подпрограммы талант'!$6:$7</definedName>
    <definedName name="_xlnm.Print_Area" localSheetId="4">'Мероприятия подпрограммы 5'!$A$1:$M$36</definedName>
    <definedName name="_xlnm.Print_Area" localSheetId="2">'Мероприятия подпрограммы оздор3'!$A$1:$M$21</definedName>
    <definedName name="_xlnm.Print_Area" localSheetId="1">'Мероприятия подпрограммы талант'!$A$4:$M$15</definedName>
  </definedNames>
  <calcPr calcId="144525" fullPrecision="0"/>
</workbook>
</file>

<file path=xl/calcChain.xml><?xml version="1.0" encoding="utf-8"?>
<calcChain xmlns="http://schemas.openxmlformats.org/spreadsheetml/2006/main">
  <c r="I115" i="10" l="1"/>
  <c r="H141" i="10"/>
  <c r="I61" i="10"/>
  <c r="H115" i="10"/>
  <c r="J115" i="10" l="1"/>
  <c r="K115" i="10"/>
  <c r="H32" i="5" l="1"/>
  <c r="H27" i="5" l="1"/>
  <c r="L27" i="5" s="1"/>
  <c r="L29" i="5"/>
  <c r="L28" i="5"/>
  <c r="L31" i="5"/>
  <c r="H10" i="6"/>
  <c r="I10" i="6"/>
  <c r="M115" i="10" l="1"/>
  <c r="I79" i="10" l="1"/>
  <c r="H23" i="10" l="1"/>
  <c r="H17" i="10"/>
  <c r="H8" i="10"/>
  <c r="H108" i="10"/>
  <c r="H58" i="10"/>
  <c r="H117" i="10" l="1"/>
  <c r="H134" i="10"/>
  <c r="L24" i="10" l="1"/>
  <c r="K8" i="10" l="1"/>
  <c r="J8" i="10"/>
  <c r="L57" i="10" l="1"/>
  <c r="L56" i="10"/>
  <c r="L22" i="9"/>
  <c r="H22" i="5"/>
  <c r="L26" i="5"/>
  <c r="L25" i="5"/>
  <c r="H8" i="5"/>
  <c r="H14" i="5"/>
  <c r="H22" i="9"/>
  <c r="L20" i="9"/>
  <c r="L21" i="9"/>
  <c r="L16" i="6"/>
  <c r="H17" i="6"/>
  <c r="L55" i="10"/>
  <c r="L107" i="10"/>
  <c r="L139" i="10"/>
  <c r="L138" i="10"/>
  <c r="K137" i="10"/>
  <c r="J137" i="10"/>
  <c r="I137" i="10"/>
  <c r="H137" i="10"/>
  <c r="L136" i="10"/>
  <c r="L135" i="10"/>
  <c r="K134" i="10"/>
  <c r="J134" i="10"/>
  <c r="I134" i="10"/>
  <c r="L106" i="10"/>
  <c r="K103" i="10"/>
  <c r="J103" i="10"/>
  <c r="I103" i="10"/>
  <c r="H103" i="10"/>
  <c r="L105" i="10"/>
  <c r="L104" i="10"/>
  <c r="L54" i="10"/>
  <c r="H51" i="10"/>
  <c r="L51" i="10" s="1"/>
  <c r="L53" i="10"/>
  <c r="L52" i="10"/>
  <c r="H81" i="10"/>
  <c r="L84" i="10"/>
  <c r="K17" i="10"/>
  <c r="J17" i="10"/>
  <c r="I17" i="10"/>
  <c r="L19" i="10"/>
  <c r="L133" i="10"/>
  <c r="L132" i="10"/>
  <c r="K131" i="10"/>
  <c r="J131" i="10"/>
  <c r="I131" i="10"/>
  <c r="H131" i="10"/>
  <c r="K99" i="10"/>
  <c r="J99" i="10"/>
  <c r="I99" i="10"/>
  <c r="L102" i="10"/>
  <c r="L101" i="10"/>
  <c r="L100" i="10"/>
  <c r="K47" i="10"/>
  <c r="J47" i="10"/>
  <c r="I47" i="10"/>
  <c r="L50" i="10"/>
  <c r="L49" i="10"/>
  <c r="L48" i="10"/>
  <c r="L46" i="10"/>
  <c r="L98" i="10"/>
  <c r="L97" i="10"/>
  <c r="L17" i="10" l="1"/>
  <c r="L103" i="10"/>
  <c r="L134" i="10"/>
  <c r="L99" i="10"/>
  <c r="L137" i="10"/>
  <c r="L131" i="10"/>
  <c r="L47" i="10"/>
  <c r="L35" i="10"/>
  <c r="I8" i="10" l="1"/>
  <c r="L8" i="10" l="1"/>
  <c r="K10" i="7"/>
  <c r="L11" i="7"/>
  <c r="L12" i="7"/>
  <c r="K13" i="7"/>
  <c r="L19" i="9" l="1"/>
  <c r="L18" i="9"/>
  <c r="I14" i="5"/>
  <c r="J14" i="5"/>
  <c r="K14" i="5"/>
  <c r="L22" i="5"/>
  <c r="L23" i="5"/>
  <c r="L24" i="5"/>
  <c r="L129" i="10" l="1"/>
  <c r="H94" i="10"/>
  <c r="L94" i="10" s="1"/>
  <c r="H42" i="10"/>
  <c r="L42" i="10" s="1"/>
  <c r="L45" i="10"/>
  <c r="H90" i="10"/>
  <c r="L93" i="10"/>
  <c r="H126" i="10"/>
  <c r="H140" i="10" s="1"/>
  <c r="L91" i="10"/>
  <c r="L92" i="10"/>
  <c r="L43" i="10"/>
  <c r="L44" i="10"/>
  <c r="H74" i="10"/>
  <c r="L9" i="5"/>
  <c r="L10" i="5"/>
  <c r="L11" i="5"/>
  <c r="L12" i="5"/>
  <c r="L13" i="5"/>
  <c r="L15" i="5"/>
  <c r="L18" i="5"/>
  <c r="L19" i="5"/>
  <c r="L20" i="5"/>
  <c r="L21" i="5"/>
  <c r="L9" i="6"/>
  <c r="L11" i="6"/>
  <c r="L12" i="6"/>
  <c r="L13" i="6"/>
  <c r="L14" i="6"/>
  <c r="L15" i="6"/>
  <c r="L8" i="6"/>
  <c r="L88" i="10"/>
  <c r="L89" i="10"/>
  <c r="L82" i="10"/>
  <c r="L83" i="10"/>
  <c r="L85" i="10"/>
  <c r="L87" i="10"/>
  <c r="L76" i="10"/>
  <c r="L77" i="10"/>
  <c r="L80" i="10"/>
  <c r="L71" i="10"/>
  <c r="L72" i="10"/>
  <c r="L73" i="10"/>
  <c r="L64" i="10"/>
  <c r="L65" i="10"/>
  <c r="L66" i="10"/>
  <c r="L67" i="10"/>
  <c r="L68" i="10"/>
  <c r="L69" i="10"/>
  <c r="L70" i="10"/>
  <c r="L41" i="10"/>
  <c r="L37" i="10"/>
  <c r="L38" i="10"/>
  <c r="L40" i="10"/>
  <c r="L29" i="10"/>
  <c r="L30" i="10"/>
  <c r="L31" i="10"/>
  <c r="L32" i="10"/>
  <c r="L34" i="10"/>
  <c r="L20" i="10"/>
  <c r="L21" i="10"/>
  <c r="L25" i="10"/>
  <c r="L26" i="10"/>
  <c r="L27" i="10"/>
  <c r="L28" i="10"/>
  <c r="L18" i="10"/>
  <c r="L14" i="10"/>
  <c r="L15" i="10"/>
  <c r="L16" i="10"/>
  <c r="L9" i="10"/>
  <c r="L11" i="10"/>
  <c r="L90" i="10" l="1"/>
  <c r="J10" i="6"/>
  <c r="J17" i="6" s="1"/>
  <c r="K10" i="6"/>
  <c r="K17" i="6" s="1"/>
  <c r="I17" i="6"/>
  <c r="L17" i="5"/>
  <c r="L16" i="5"/>
  <c r="J8" i="5"/>
  <c r="J32" i="5" s="1"/>
  <c r="I8" i="5"/>
  <c r="I32" i="5" s="1"/>
  <c r="J10" i="7"/>
  <c r="L118" i="10"/>
  <c r="L119" i="10"/>
  <c r="L120" i="10"/>
  <c r="L122" i="10"/>
  <c r="L124" i="10"/>
  <c r="L125" i="10"/>
  <c r="J117" i="10"/>
  <c r="J140" i="10" s="1"/>
  <c r="I117" i="10"/>
  <c r="I140" i="10" s="1"/>
  <c r="J86" i="10"/>
  <c r="I86" i="10"/>
  <c r="H86" i="10"/>
  <c r="J81" i="10"/>
  <c r="I81" i="10"/>
  <c r="L79" i="10"/>
  <c r="L75" i="10"/>
  <c r="J74" i="10"/>
  <c r="I74" i="10"/>
  <c r="J63" i="10"/>
  <c r="I63" i="10"/>
  <c r="H63" i="10"/>
  <c r="L14" i="5" l="1"/>
  <c r="L10" i="6"/>
  <c r="L17" i="6" s="1"/>
  <c r="L121" i="10"/>
  <c r="J39" i="10"/>
  <c r="I39" i="10"/>
  <c r="H39" i="10"/>
  <c r="J36" i="10"/>
  <c r="I36" i="10"/>
  <c r="H36" i="10"/>
  <c r="J33" i="10"/>
  <c r="I33" i="10"/>
  <c r="H33" i="10"/>
  <c r="J23" i="10"/>
  <c r="I23" i="10"/>
  <c r="L10" i="10"/>
  <c r="K63" i="10"/>
  <c r="K23" i="10"/>
  <c r="K117" i="10"/>
  <c r="K140" i="10" s="1"/>
  <c r="L140" i="10" s="1"/>
  <c r="K86" i="10"/>
  <c r="L86" i="10" s="1"/>
  <c r="K81" i="10"/>
  <c r="L81" i="10" s="1"/>
  <c r="K74" i="10"/>
  <c r="K39" i="10"/>
  <c r="K36" i="10"/>
  <c r="J13" i="7"/>
  <c r="K33" i="10"/>
  <c r="I141" i="10" l="1"/>
  <c r="H61" i="10"/>
  <c r="K61" i="10"/>
  <c r="J61" i="10"/>
  <c r="J141" i="10" s="1"/>
  <c r="L63" i="10"/>
  <c r="L74" i="10"/>
  <c r="L115" i="10" s="1"/>
  <c r="L33" i="10"/>
  <c r="L39" i="10"/>
  <c r="L23" i="10"/>
  <c r="L36" i="10"/>
  <c r="L22" i="10"/>
  <c r="L117" i="10"/>
  <c r="K8" i="5"/>
  <c r="L8" i="5" l="1"/>
  <c r="L32" i="5" s="1"/>
  <c r="K32" i="5"/>
  <c r="L61" i="10"/>
  <c r="K141" i="10"/>
  <c r="J8" i="9"/>
  <c r="L14" i="9"/>
  <c r="L15" i="9"/>
  <c r="L16" i="9"/>
  <c r="L17" i="9"/>
  <c r="L13" i="9"/>
  <c r="L9" i="9"/>
  <c r="L10" i="9"/>
  <c r="L11" i="9"/>
  <c r="L12" i="9"/>
  <c r="H8" i="9"/>
  <c r="H13" i="7"/>
  <c r="L141" i="10" l="1"/>
  <c r="I8" i="9"/>
  <c r="J23" i="9"/>
  <c r="J24" i="9"/>
  <c r="I24" i="9"/>
  <c r="L24" i="9"/>
  <c r="J18" i="6"/>
  <c r="I18" i="6"/>
  <c r="J19" i="6"/>
  <c r="K19" i="6"/>
  <c r="I19" i="6"/>
  <c r="K18" i="6"/>
  <c r="L19" i="6" l="1"/>
  <c r="L18" i="6"/>
  <c r="I23" i="9"/>
  <c r="I143" i="10"/>
  <c r="L8" i="9"/>
  <c r="J143" i="10"/>
  <c r="J142" i="10"/>
  <c r="H143" i="10"/>
  <c r="L23" i="9" l="1"/>
  <c r="I142" i="10"/>
  <c r="L143" i="10"/>
  <c r="H142" i="10"/>
  <c r="L142" i="10" l="1"/>
  <c r="I10" i="7"/>
  <c r="L10" i="7" s="1"/>
  <c r="I13" i="7"/>
  <c r="L13" i="7" s="1"/>
</calcChain>
</file>

<file path=xl/sharedStrings.xml><?xml version="1.0" encoding="utf-8"?>
<sst xmlns="http://schemas.openxmlformats.org/spreadsheetml/2006/main" count="823" uniqueCount="218">
  <si>
    <t xml:space="preserve">Перечень мероприятий подпрограммы </t>
  </si>
  <si>
    <t>№ п/п</t>
  </si>
  <si>
    <t>Наименование программы, подпрограммы</t>
  </si>
  <si>
    <t>ГРБС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</si>
  <si>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</si>
  <si>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</si>
  <si>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 
(в натуральном выражении)</t>
  </si>
  <si>
    <t>Рз Пр</t>
  </si>
  <si>
    <t>ЦСР</t>
  </si>
  <si>
    <t>ВР</t>
  </si>
  <si>
    <t>Итого на период</t>
  </si>
  <si>
    <t>07 01</t>
  </si>
  <si>
    <t>Управление образования администрации Назаровского района</t>
  </si>
  <si>
    <t>10 03</t>
  </si>
  <si>
    <t>07 02</t>
  </si>
  <si>
    <t>07 09</t>
  </si>
  <si>
    <t>Итого по задаче 2</t>
  </si>
  <si>
    <t>Итого по задаче 3</t>
  </si>
  <si>
    <t>612</t>
  </si>
  <si>
    <t>244</t>
  </si>
  <si>
    <t>Всего по подпрограмме</t>
  </si>
  <si>
    <t>Л.Г.Арефьева</t>
  </si>
  <si>
    <t>Ожидаемый результат от реализации подпрограммного мероприятия (в натуральном выражении)</t>
  </si>
  <si>
    <t>079</t>
  </si>
  <si>
    <t>0702</t>
  </si>
  <si>
    <t>Управление образования администрации Назаровского раойна</t>
  </si>
  <si>
    <t>0709</t>
  </si>
  <si>
    <t>0701</t>
  </si>
  <si>
    <t>1.1.1</t>
  </si>
  <si>
    <t>1.1.2</t>
  </si>
  <si>
    <t>3.1.1</t>
  </si>
  <si>
    <t>0707</t>
  </si>
  <si>
    <t>Управление образования администраиции Назаровского района</t>
  </si>
  <si>
    <t>Цель: создание в системе дошкольного,основного общего и дополнительного образования равных возможностей для современного качественного образования, позитивной социализации детей.</t>
  </si>
  <si>
    <t>1.1</t>
  </si>
  <si>
    <t>Руководитель Управления образования администрации Назаровского района</t>
  </si>
  <si>
    <t>1.2</t>
  </si>
  <si>
    <t>Итого по задаче 1</t>
  </si>
  <si>
    <t>итого по задаче 1</t>
  </si>
  <si>
    <t>1.1.</t>
  </si>
  <si>
    <t>Создание комфортных и безопасных условий в образовательных учреждениях, приведение в соответствие с санитарно-гигиеническими нормами и требованиями пожарной безопасности к зданиям</t>
  </si>
  <si>
    <t>0148150</t>
  </si>
  <si>
    <t>1.2.</t>
  </si>
  <si>
    <t>1004</t>
  </si>
  <si>
    <t>Ин</t>
  </si>
  <si>
    <t>0110075880</t>
  </si>
  <si>
    <t>0110080010</t>
  </si>
  <si>
    <t>01100S5110</t>
  </si>
  <si>
    <t>0110080020</t>
  </si>
  <si>
    <t>0110080030</t>
  </si>
  <si>
    <t>0148150    0140081500*</t>
  </si>
  <si>
    <t>*- целевая статья расходов с 10ти значным кодом действует с 2016 года</t>
  </si>
  <si>
    <t>0110075540</t>
  </si>
  <si>
    <t>0110075560</t>
  </si>
  <si>
    <t>0110075640</t>
  </si>
  <si>
    <t>0110075660</t>
  </si>
  <si>
    <t>Софинансирование расходов из районного бюджета на создание безопасных и комфортных условий фуекционирования учреждений общего образования</t>
  </si>
  <si>
    <t>1.1.7</t>
  </si>
  <si>
    <t>2.1.8</t>
  </si>
  <si>
    <t>2.1.9</t>
  </si>
  <si>
    <t>0110074080</t>
  </si>
  <si>
    <t>0110074090</t>
  </si>
  <si>
    <t>Управление  образования администрации Назаровского района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</si>
  <si>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за сет средств краевого бюджета в рамках подпрограммы «Обеспечение жизнедеятельности образовательных учреждений района» муниципальной программы "Развитие образования"</t>
  </si>
  <si>
    <t>0147746</t>
  </si>
  <si>
    <t xml:space="preserve"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за сет средств краевого бюджета в рамках подпрограммы «Обеспечение жизнедеятельности образовательных учреждений района» </t>
  </si>
  <si>
    <t>0148151</t>
  </si>
  <si>
    <t>Софинансирование расходов из районного бюджета на создание безопасных и комфортных условий фуекционирования учреждений дошкольного образования</t>
  </si>
  <si>
    <t>1.3</t>
  </si>
  <si>
    <t>Цель: создание  условий для  управления системой образования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</si>
  <si>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</si>
  <si>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 xml:space="preserve">Задача № 3. Обеспечить функционирование и развитие дополнительного образования </t>
  </si>
  <si>
    <t>1.4</t>
  </si>
  <si>
    <t>1.6</t>
  </si>
  <si>
    <t>1.3.</t>
  </si>
  <si>
    <t>1.4.</t>
  </si>
  <si>
    <t>1.5.</t>
  </si>
  <si>
    <t>1.6.</t>
  </si>
  <si>
    <t>1.7.</t>
  </si>
  <si>
    <t>1.8.</t>
  </si>
  <si>
    <t>1.9.</t>
  </si>
  <si>
    <t>1.10.</t>
  </si>
  <si>
    <t>0150080210</t>
  </si>
  <si>
    <t>1.1.5</t>
  </si>
  <si>
    <t>2.1.2</t>
  </si>
  <si>
    <t>2.1.6</t>
  </si>
  <si>
    <t>2.1.7</t>
  </si>
  <si>
    <t>0703</t>
  </si>
  <si>
    <t>1.8</t>
  </si>
  <si>
    <t>323</t>
  </si>
  <si>
    <t>1.9</t>
  </si>
  <si>
    <t xml:space="preserve"> 0120081300</t>
  </si>
  <si>
    <t>1.5</t>
  </si>
  <si>
    <t>1.7</t>
  </si>
  <si>
    <t>0130076490</t>
  </si>
  <si>
    <t>111</t>
  </si>
  <si>
    <t>119</t>
  </si>
  <si>
    <t>013007649Д</t>
  </si>
  <si>
    <t>013007649Г</t>
  </si>
  <si>
    <t xml:space="preserve"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</t>
  </si>
  <si>
    <t xml:space="preserve"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</t>
  </si>
  <si>
    <t xml:space="preserve"> 0110081260</t>
  </si>
  <si>
    <t xml:space="preserve"> 0110081270</t>
  </si>
  <si>
    <t>0110081270</t>
  </si>
  <si>
    <t>Иные расходы на обеспечение деятельности муниципальных бюджетных учреждений за счет средств районного бюджета в рамках подпрограммы "Развитие дошкольного , общего и дополнительного образования" муниципальной программы "Развитие образования"</t>
  </si>
  <si>
    <t xml:space="preserve"> 0110081100</t>
  </si>
  <si>
    <t xml:space="preserve">   0120081300</t>
  </si>
  <si>
    <t xml:space="preserve"> 0130081400</t>
  </si>
  <si>
    <t xml:space="preserve"> 0150080210</t>
  </si>
  <si>
    <t xml:space="preserve">   0150080010</t>
  </si>
  <si>
    <t xml:space="preserve">Финансовое обеспечение государственных гарантий прав граждан на получение общедоступного и бесплатного дошкольного образоваия в муниципальных дошкольных  образовательных организациях, общедоступого и беплатного дошкольного образования в муниципальных общеобразовательных организациях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</si>
  <si>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                                                                                                    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</t>
  </si>
  <si>
    <t xml:space="preserve">Обеспечение деятельности (оказание услуг) подведомственных  учреждений дошкольного образования </t>
  </si>
  <si>
    <t xml:space="preserve">Расходы на выплату персоналу бюджетных учреждений за счет средств районного бюджета </t>
  </si>
  <si>
    <t>Софинансирование расходов из районного бюджета, предусмотренных за счет выделяемой из краевого бюджета на выравнивание обеспеченности муниципальных образований Красноярского края</t>
  </si>
  <si>
    <t xml:space="preserve">Обеспечение деятельности (оказание услуг) подведомственных учреждений общего образования </t>
  </si>
  <si>
    <t xml:space="preserve">Осуществление части полномочий муниципального образования Назаровский район по вопросам организации школьных перевозок в  соответствии с заключенными соглашениями 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</si>
  <si>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образоваия в муниципльных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</si>
  <si>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</si>
  <si>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Обеспечение деятельности (оказание услуг) подведомственных учреждений дополнительного образования образования"</t>
  </si>
  <si>
    <t xml:space="preserve">Обеспечение и организация участия детей в районных, зональных, краевых мероприятиях и конкурсах, фестивалях, конференциях, форумах одаренных детей Красноярского края и всероссийских проектов </t>
  </si>
  <si>
    <t xml:space="preserve">Оздоровление детей за счет средств районного бюджета  </t>
  </si>
  <si>
    <t xml:space="preserve">Осуществление государственных полномочий по обеспечению отдыха и оздоровления детей </t>
  </si>
  <si>
    <t>Осуществление государственных полномочий по обеспечению отдыха и оздоровления детей</t>
  </si>
  <si>
    <t xml:space="preserve">Руководство и управление в сфере установленных функций органов местного самоуправления </t>
  </si>
  <si>
    <t xml:space="preserve">Обеспечение деятельности (оказание услуг) подведомственных учреждений </t>
  </si>
  <si>
    <t>Региональные выплаты и выплаты, обеспечивающие уровень заработной платы работников бюджетной сферы за счет краевого бюджета не ниже размера минимальной заработной платы (минимального размера оплаты труда) в рамках  подрограммы "Развитие дошкольного, общего и дополнительного образования" муниципальной программы "Развитие образования"</t>
  </si>
  <si>
    <t>0110010210</t>
  </si>
  <si>
    <t>2.2.0</t>
  </si>
  <si>
    <t>Развитие инфраструктуры общеобразовательных учреждений за счет краевого бюджета в рамках подпрограммы "Развитие дошкольного, общего и дополнительного образования" муниципальной программы "Развитие образования"</t>
  </si>
  <si>
    <t>2.2.1</t>
  </si>
  <si>
    <t>0110075630</t>
  </si>
  <si>
    <t>Поощрение лучших выпускников общеобразовательных учреждений за счет целевых пожертвований в рамках подпрограммы "Развитие дошкольного, общего и дополнительного образования" муниципальной программы "Развитие образования"</t>
  </si>
  <si>
    <t>0110081180</t>
  </si>
  <si>
    <t>Разработка проектно-сметной документации для объектов муниципальных учреждений Назаровского района в рамках подпрограммы "Развитие дошкольного, общего и дополнительного образования" муниципальной программы "Развитие образования"</t>
  </si>
  <si>
    <t>0110083440</t>
  </si>
  <si>
    <t>Софинансирование расходов на развитие инфраструктуры общеобразовательных учреждений за счет средств районного бюджета в рамках подпрограммы "Развитие дошкольного, общего и дополнительного образования" муниципальной программы "Развитие образования"</t>
  </si>
  <si>
    <t>01100S5630</t>
  </si>
  <si>
    <t>1.1.3</t>
  </si>
  <si>
    <t>1.1.4</t>
  </si>
  <si>
    <t>1.1.6</t>
  </si>
  <si>
    <t>2.1.3</t>
  </si>
  <si>
    <t>2.1.4</t>
  </si>
  <si>
    <t>2.1.5</t>
  </si>
  <si>
    <t>0140078400</t>
  </si>
  <si>
    <t>01400S8400</t>
  </si>
  <si>
    <t>Осуществление (возмещение) расходов, направленных на развитиие и повышение качества работы муниципальных учреждений, предоставление новых муниципальных услуг, повышение их качества в рамках  подпрограммы «Обеспечение жизнедеятельности образовательных учреждений района "муниципальной программы "Развитие образования"</t>
  </si>
  <si>
    <t>Софинансирование расходов  на осуществление (возмещение) расходов, направленных на развитиие и повышение качества работы муниципальных учреждений, предоставление новых муниципальных услуг, повышение их качества в рамках  подпрограммы «Обеспечение жизнедеятельности образовательных учреждений района "муниципальной программы "Развитие образования"</t>
  </si>
  <si>
    <t>Приложение № 2
к подпрограмме  1 "Развитие дошкольного, общего и дополнительного образования" муниципальной программы "Развитие образования"</t>
  </si>
  <si>
    <t>Задача № 1. Обеспечить доступность дошкольного образования, соответствующему стандарту дошкольного образования</t>
  </si>
  <si>
    <t>Цель: формирование муниципальной системы выявления и поддержки одаренных детей</t>
  </si>
  <si>
    <t>Задача 1. Содействовать выявлению и поддержке одаренных детей</t>
  </si>
  <si>
    <t xml:space="preserve">Приложение № 2
к подпрограмме 2 "Выявление и сопровождение                                                                одаренных детей" муниципальной программы "Развитие образования"                                       </t>
  </si>
  <si>
    <t>Приложение № 2
к подпрограмме  4 "Обеспечение жизнедеятельности образовательных учреждений района" муниципальной программы "Развитие образования"</t>
  </si>
  <si>
    <t>Цель: обеспечение безопасных условий жизнедеятельности образовательных учреждений, сохранения здоровья детей, приведение в соответствие с санитарно-гигиеническими нормами и требованиями пожарной безопасности к зданиям и условиям организации учебного процесса</t>
  </si>
  <si>
    <t>Задача: обеспечить приведение условий осуществления образовательного процесса в соответствие с современными требованиями и нормами</t>
  </si>
  <si>
    <t>Задача: обеспечить функционирования аппарата Управления образования администрации Назаровского района  и его отделов, обеспечивающих координацию деятельности образовательных учреждений и соблюдения требований законодательства Российской Федерации в сфере образования</t>
  </si>
  <si>
    <t xml:space="preserve">Приложение № 2
к подпрограмме 5 "Обеспечение реализации                                                                                                                                                                муниципальной программы и прочие мероприятия в                                                                                                                                  области образования" муниципальной программы "Развитие образования"                                    </t>
  </si>
  <si>
    <t>Итого по задаче:</t>
  </si>
  <si>
    <t xml:space="preserve"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 </t>
  </si>
  <si>
    <t xml:space="preserve">Приложение № 2
к подпрограмме 3 "Развитие в Назаровском районе системы отдыха,                                                оздоровления и занятости детей" муниципальной программы                                                                   "Развитие образования"                                                                                                                                       </t>
  </si>
  <si>
    <t>Цель: обеспечение полноценного отдыха,  оздоровления и занятости детей в Назаровском районе</t>
  </si>
  <si>
    <t>Задача  1. Обеспечить безопасный, качественный отдых,  оздоровление и занятость детей в летний период</t>
  </si>
  <si>
    <t>2.2.2</t>
  </si>
  <si>
    <t>Управление образования админитсрации Назаровского района</t>
  </si>
  <si>
    <t>2.2.3</t>
  </si>
  <si>
    <t>Расходы на погашение кредиторской задолженности прошлых лет в рамках подпрограммы "Развитие дошкольного, общего, и дополнительного образования"</t>
  </si>
  <si>
    <t>0110081280</t>
  </si>
  <si>
    <t>1.1.8</t>
  </si>
  <si>
    <t>1.1.9</t>
  </si>
  <si>
    <t xml:space="preserve">Расходы на обеспечение выплаты 30% до уровня минимальной оплаты труда за счет средств районного бюджета </t>
  </si>
  <si>
    <t xml:space="preserve">Управление образования администрации Назаровского района </t>
  </si>
  <si>
    <t>0110081520</t>
  </si>
  <si>
    <t>2.2.4</t>
  </si>
  <si>
    <t>1.2.0</t>
  </si>
  <si>
    <t>0110010470</t>
  </si>
  <si>
    <t>Средства на повышение размеров оплаты труда работников бюджетной сферы Красноярского края с 1 января 2018 года на 4 процента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</si>
  <si>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</si>
  <si>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0110010480</t>
  </si>
  <si>
    <t>2.2.6</t>
  </si>
  <si>
    <t xml:space="preserve">Реализация проектов подготовки учителей на вакантные должности в общеобразовательных организациях </t>
  </si>
  <si>
    <t>0110075500</t>
  </si>
  <si>
    <t>1.2.1</t>
  </si>
  <si>
    <t>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</si>
  <si>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01100L0271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</si>
  <si>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родительской платы</t>
  </si>
  <si>
    <t xml:space="preserve"> 0130081460</t>
  </si>
  <si>
    <t>Оплата стоимости набора продуктов питания или готовых блюд и их транспортировки в лагерях с дневным пребыванием детей за счет средств родительской платы</t>
  </si>
  <si>
    <t>0130081470</t>
  </si>
  <si>
    <t>611</t>
  </si>
  <si>
    <t>0150010470</t>
  </si>
  <si>
    <t>1.2.2</t>
  </si>
  <si>
    <t xml:space="preserve">Возврат субсидий прошлых лет </t>
  </si>
  <si>
    <t>0110088170</t>
  </si>
  <si>
    <t>1.2.3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</si>
  <si>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</si>
  <si>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01100R0271</t>
  </si>
  <si>
    <t>-</t>
  </si>
  <si>
    <t>1.2.4</t>
  </si>
  <si>
    <t xml:space="preserve">Содействие развитию налогового потенциала </t>
  </si>
  <si>
    <t>0110077450</t>
  </si>
  <si>
    <t>3.1.2</t>
  </si>
  <si>
    <t>3.1.3</t>
  </si>
  <si>
    <t>3.1.4</t>
  </si>
  <si>
    <t>3.1.5</t>
  </si>
  <si>
    <t>3.1.6</t>
  </si>
  <si>
    <t>3.1.7</t>
  </si>
  <si>
    <t xml:space="preserve"> 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</si>
  <si>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0150010400</t>
  </si>
  <si>
    <t>2.2.5</t>
  </si>
  <si>
    <t xml:space="preserve">Софинансирование расходов из районного бюджета на создание в общеобразовательных организациях, расположенных в сельской местности, условий для занятий физической культурой и спортом за счет федерального бюджета  </t>
  </si>
  <si>
    <t>01100L0970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</si>
  <si>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</si>
  <si>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01100R0970</t>
  </si>
  <si>
    <t>2.2.7</t>
  </si>
  <si>
    <t>2.2.8</t>
  </si>
  <si>
    <t xml:space="preserve">Софинансирование расходов из районного бюджета на создание в общеобразовательных организациях, расположенных в сельской местности, условий для занятий физической культурой и спортом, за счет средств краевого бюджета </t>
  </si>
  <si>
    <t>01100S0970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</si>
</sst>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_-* #,##0.0_р_._-;\-* #,##0.0_р_._-;_-* &quot;-&quot;??_р_._-;_-@_-"/>
    <numFmt numFmtId="167" formatCode="#,##0.0_ ;\-#,##0.0\ "/>
    <numFmt numFmtId="168" formatCode="_-* #,##0_р_._-;\-* #,##0_р_._-;_-* &quot;-&quot;?_р_._-;_-@_-"/>
    <numFmt numFmtId="169" formatCode="_-* #,##0.00_р_._-;\-* #,##0.00_р_._-;_-* &quot;-&quot;?_р_._-;_-@_-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36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3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3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1" applyFont="1" applyFill="1" applyBorder="1"/>
    <xf numFmtId="0" fontId="3" fillId="0" borderId="0" xfId="1" applyFont="1" applyFill="1" applyAlignment="1">
      <alignment vertical="top" wrapText="1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top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49" fontId="2" fillId="0" borderId="0" xfId="1" applyNumberFormat="1" applyFont="1" applyFill="1" applyAlignment="1">
      <alignment vertical="top"/>
    </xf>
    <xf numFmtId="49" fontId="2" fillId="0" borderId="0" xfId="1" applyNumberFormat="1" applyFont="1" applyFill="1" applyAlignment="1"/>
    <xf numFmtId="0" fontId="6" fillId="0" borderId="1" xfId="1" applyFont="1" applyFill="1" applyBorder="1" applyAlignment="1">
      <alignment horizontal="left" vertical="center" wrapText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/>
    <xf numFmtId="43" fontId="6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vertical="top" wrapText="1"/>
    </xf>
    <xf numFmtId="0" fontId="6" fillId="0" borderId="0" xfId="1" applyFont="1" applyFill="1" applyBorder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/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/>
    </xf>
    <xf numFmtId="49" fontId="6" fillId="0" borderId="0" xfId="1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/>
    <xf numFmtId="49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6" fillId="0" borderId="0" xfId="1" applyFont="1" applyFill="1" applyAlignment="1">
      <alignment horizontal="center" vertical="top"/>
    </xf>
    <xf numFmtId="49" fontId="6" fillId="0" borderId="0" xfId="1" applyNumberFormat="1" applyFont="1" applyFill="1" applyAlignment="1">
      <alignment horizontal="center" vertical="top"/>
    </xf>
    <xf numFmtId="0" fontId="6" fillId="0" borderId="0" xfId="1" applyFont="1" applyFill="1" applyAlignment="1">
      <alignment horizontal="left" vertical="top"/>
    </xf>
    <xf numFmtId="165" fontId="6" fillId="0" borderId="1" xfId="1" applyNumberFormat="1" applyFont="1" applyFill="1" applyBorder="1"/>
    <xf numFmtId="0" fontId="6" fillId="0" borderId="1" xfId="1" applyNumberFormat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/>
    <xf numFmtId="49" fontId="6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top"/>
    </xf>
    <xf numFmtId="0" fontId="6" fillId="0" borderId="0" xfId="1" applyFont="1" applyFill="1" applyAlignment="1">
      <alignment vertical="top"/>
    </xf>
    <xf numFmtId="165" fontId="6" fillId="0" borderId="0" xfId="1" applyNumberFormat="1" applyFont="1" applyFill="1"/>
    <xf numFmtId="0" fontId="8" fillId="0" borderId="0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165" fontId="10" fillId="0" borderId="0" xfId="0" applyNumberFormat="1" applyFont="1" applyBorder="1"/>
    <xf numFmtId="0" fontId="6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left" vertical="center" wrapText="1"/>
    </xf>
    <xf numFmtId="165" fontId="6" fillId="0" borderId="7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/>
    </xf>
    <xf numFmtId="49" fontId="6" fillId="0" borderId="7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wrapText="1"/>
    </xf>
    <xf numFmtId="0" fontId="6" fillId="2" borderId="2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/>
    <xf numFmtId="0" fontId="6" fillId="3" borderId="1" xfId="1" applyFont="1" applyFill="1" applyBorder="1"/>
    <xf numFmtId="43" fontId="6" fillId="3" borderId="1" xfId="7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6" fillId="3" borderId="0" xfId="1" applyFont="1" applyFill="1" applyBorder="1" applyAlignment="1">
      <alignment horizontal="center" vertical="center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left" wrapText="1"/>
    </xf>
    <xf numFmtId="0" fontId="0" fillId="0" borderId="1" xfId="0" applyBorder="1"/>
    <xf numFmtId="165" fontId="6" fillId="3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wrapText="1"/>
    </xf>
    <xf numFmtId="0" fontId="6" fillId="3" borderId="1" xfId="1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49" fontId="15" fillId="0" borderId="0" xfId="1" applyNumberFormat="1" applyFont="1" applyFill="1" applyBorder="1" applyAlignment="1"/>
    <xf numFmtId="43" fontId="15" fillId="0" borderId="0" xfId="1" applyNumberFormat="1" applyFont="1" applyFill="1" applyBorder="1"/>
    <xf numFmtId="0" fontId="15" fillId="0" borderId="0" xfId="1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left" vertical="top" wrapText="1"/>
    </xf>
    <xf numFmtId="0" fontId="15" fillId="0" borderId="0" xfId="1" applyFont="1" applyFill="1" applyBorder="1"/>
    <xf numFmtId="0" fontId="15" fillId="0" borderId="0" xfId="1" applyFont="1" applyFill="1"/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top"/>
    </xf>
    <xf numFmtId="49" fontId="15" fillId="0" borderId="0" xfId="1" applyNumberFormat="1" applyFont="1" applyFill="1" applyBorder="1" applyAlignment="1">
      <alignment horizontal="center" vertical="top"/>
    </xf>
    <xf numFmtId="165" fontId="17" fillId="0" borderId="0" xfId="1" applyNumberFormat="1" applyFont="1" applyFill="1" applyBorder="1" applyAlignment="1"/>
    <xf numFmtId="49" fontId="16" fillId="0" borderId="0" xfId="1" applyNumberFormat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wrapText="1"/>
    </xf>
    <xf numFmtId="0" fontId="6" fillId="3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9" fillId="0" borderId="1" xfId="0" applyFont="1" applyBorder="1"/>
    <xf numFmtId="0" fontId="20" fillId="0" borderId="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top" wrapText="1"/>
    </xf>
    <xf numFmtId="49" fontId="21" fillId="0" borderId="1" xfId="1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0" borderId="1" xfId="1" applyFont="1" applyFill="1" applyBorder="1"/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3" borderId="0" xfId="1" applyNumberFormat="1" applyFont="1" applyFill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170" fontId="6" fillId="3" borderId="1" xfId="1" applyNumberFormat="1" applyFont="1" applyFill="1" applyBorder="1" applyAlignment="1">
      <alignment horizontal="center" vertical="center"/>
    </xf>
    <xf numFmtId="166" fontId="6" fillId="3" borderId="1" xfId="7" applyNumberFormat="1" applyFont="1" applyFill="1" applyBorder="1" applyAlignment="1">
      <alignment horizontal="center" vertical="center"/>
    </xf>
    <xf numFmtId="166" fontId="18" fillId="3" borderId="1" xfId="7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166" fontId="18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169" fontId="6" fillId="3" borderId="1" xfId="1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167" fontId="6" fillId="3" borderId="0" xfId="1" applyNumberFormat="1" applyFont="1" applyFill="1" applyBorder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43" fontId="6" fillId="0" borderId="0" xfId="1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43" fontId="6" fillId="3" borderId="0" xfId="1" applyNumberFormat="1" applyFont="1" applyFill="1" applyBorder="1" applyAlignment="1">
      <alignment horizontal="center" vertical="center"/>
    </xf>
    <xf numFmtId="43" fontId="6" fillId="3" borderId="0" xfId="1" applyNumberFormat="1" applyFont="1" applyFill="1" applyAlignment="1">
      <alignment horizontal="center" vertical="center"/>
    </xf>
    <xf numFmtId="49" fontId="6" fillId="0" borderId="2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left" vertical="center"/>
    </xf>
    <xf numFmtId="43" fontId="6" fillId="0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/>
    </xf>
    <xf numFmtId="166" fontId="6" fillId="3" borderId="2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left" vertical="center"/>
    </xf>
    <xf numFmtId="0" fontId="6" fillId="3" borderId="3" xfId="1" applyNumberFormat="1" applyFont="1" applyFill="1" applyBorder="1" applyAlignment="1">
      <alignment horizontal="left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49" fontId="8" fillId="3" borderId="9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left" wrapText="1"/>
    </xf>
    <xf numFmtId="0" fontId="6" fillId="3" borderId="2" xfId="6" applyFont="1" applyFill="1" applyBorder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 vertical="top"/>
    </xf>
    <xf numFmtId="0" fontId="6" fillId="3" borderId="2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left" wrapText="1"/>
    </xf>
    <xf numFmtId="0" fontId="6" fillId="3" borderId="10" xfId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left" wrapText="1"/>
    </xf>
    <xf numFmtId="49" fontId="6" fillId="3" borderId="8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9" fontId="15" fillId="0" borderId="9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left" vertical="top"/>
    </xf>
    <xf numFmtId="49" fontId="15" fillId="0" borderId="0" xfId="1" applyNumberFormat="1" applyFont="1" applyFill="1" applyBorder="1" applyAlignment="1">
      <alignment horizontal="left" vertical="top"/>
    </xf>
    <xf numFmtId="0" fontId="6" fillId="0" borderId="1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left" vertical="top"/>
    </xf>
    <xf numFmtId="0" fontId="6" fillId="0" borderId="1" xfId="1" applyNumberFormat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left" vertical="top"/>
    </xf>
    <xf numFmtId="0" fontId="8" fillId="0" borderId="7" xfId="1" applyNumberFormat="1" applyFont="1" applyFill="1" applyBorder="1" applyAlignment="1">
      <alignment horizontal="left" vertical="top"/>
    </xf>
    <xf numFmtId="49" fontId="8" fillId="0" borderId="9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 8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153"/>
  <sheetViews>
    <sheetView tabSelected="1" zoomScale="80" zoomScaleNormal="80" zoomScaleSheetLayoutView="90" zoomScalePageLayoutView="70" workbookViewId="0">
      <pane ySplit="5" topLeftCell="A6" activePane="bottomLeft" state="frozen"/>
      <selection pane="bottomLeft" activeCell="I152" sqref="I152"/>
    </sheetView>
  </sheetViews>
  <sheetFormatPr defaultRowHeight="18.75" outlineLevelRow="1" x14ac:dyDescent="0.3"/>
  <cols>
    <col min="1" max="1" width="10.85546875" style="189" customWidth="1"/>
    <col min="2" max="2" width="63.42578125" style="45" customWidth="1"/>
    <col min="3" max="3" width="25.28515625" style="45" customWidth="1"/>
    <col min="4" max="4" width="9.140625" style="189"/>
    <col min="5" max="5" width="9.140625" style="45"/>
    <col min="6" max="6" width="15.85546875" style="45" customWidth="1"/>
    <col min="7" max="7" width="12" style="45" customWidth="1"/>
    <col min="8" max="8" width="21.7109375" style="45" customWidth="1"/>
    <col min="9" max="9" width="21" style="45" customWidth="1"/>
    <col min="10" max="11" width="17.85546875" style="45" customWidth="1"/>
    <col min="12" max="12" width="20.42578125" style="45" customWidth="1"/>
    <col min="13" max="13" width="25.5703125" style="14" customWidth="1"/>
    <col min="14" max="14" width="0.140625" style="14" customWidth="1"/>
    <col min="15" max="15" width="21" style="14" customWidth="1"/>
    <col min="16" max="16" width="21.140625" style="14" customWidth="1"/>
    <col min="17" max="18" width="9.140625" style="14"/>
    <col min="19" max="19" width="23.140625" style="14" customWidth="1"/>
    <col min="20" max="16384" width="9.140625" style="14"/>
  </cols>
  <sheetData>
    <row r="1" spans="1:16" ht="15" customHeight="1" x14ac:dyDescent="0.3">
      <c r="A1" s="187"/>
      <c r="B1" s="98"/>
      <c r="C1" s="98"/>
      <c r="D1" s="187"/>
      <c r="E1" s="98"/>
      <c r="F1" s="98"/>
      <c r="G1" s="98"/>
      <c r="H1" s="98"/>
      <c r="I1" s="241"/>
      <c r="J1" s="241"/>
      <c r="K1" s="241"/>
      <c r="L1" s="241"/>
      <c r="M1" s="241"/>
    </row>
    <row r="2" spans="1:16" s="22" customFormat="1" ht="136.5" customHeight="1" x14ac:dyDescent="0.3">
      <c r="A2" s="188"/>
      <c r="B2" s="211"/>
      <c r="C2" s="100"/>
      <c r="D2" s="188"/>
      <c r="E2" s="100"/>
      <c r="F2" s="100"/>
      <c r="G2" s="100"/>
      <c r="H2" s="195"/>
      <c r="I2" s="242" t="s">
        <v>148</v>
      </c>
      <c r="J2" s="242"/>
      <c r="K2" s="242"/>
      <c r="L2" s="242"/>
      <c r="M2" s="242"/>
      <c r="N2" s="21"/>
      <c r="O2" s="21"/>
      <c r="P2" s="21"/>
    </row>
    <row r="3" spans="1:16" s="22" customFormat="1" ht="23.25" customHeight="1" x14ac:dyDescent="0.3">
      <c r="A3" s="243" t="s">
        <v>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6" s="22" customFormat="1" ht="24.75" customHeight="1" x14ac:dyDescent="0.3">
      <c r="A4" s="234" t="s">
        <v>1</v>
      </c>
      <c r="B4" s="223" t="s">
        <v>2</v>
      </c>
      <c r="C4" s="234" t="s">
        <v>3</v>
      </c>
      <c r="D4" s="234" t="s">
        <v>4</v>
      </c>
      <c r="E4" s="234"/>
      <c r="F4" s="234"/>
      <c r="G4" s="234"/>
      <c r="H4" s="234" t="s">
        <v>5</v>
      </c>
      <c r="I4" s="234"/>
      <c r="J4" s="234"/>
      <c r="K4" s="234"/>
      <c r="L4" s="234"/>
      <c r="M4" s="223" t="s">
        <v>6</v>
      </c>
    </row>
    <row r="5" spans="1:16" s="22" customFormat="1" ht="111" customHeight="1" x14ac:dyDescent="0.3">
      <c r="A5" s="234"/>
      <c r="B5" s="225"/>
      <c r="C5" s="234"/>
      <c r="D5" s="193" t="s">
        <v>3</v>
      </c>
      <c r="E5" s="190" t="s">
        <v>7</v>
      </c>
      <c r="F5" s="190" t="s">
        <v>8</v>
      </c>
      <c r="G5" s="190" t="s">
        <v>9</v>
      </c>
      <c r="H5" s="190">
        <v>2018</v>
      </c>
      <c r="I5" s="190">
        <v>2019</v>
      </c>
      <c r="J5" s="190">
        <v>2020</v>
      </c>
      <c r="K5" s="190">
        <v>2021</v>
      </c>
      <c r="L5" s="190" t="s">
        <v>10</v>
      </c>
      <c r="M5" s="225"/>
    </row>
    <row r="6" spans="1:16" ht="32.25" customHeight="1" x14ac:dyDescent="0.3">
      <c r="A6" s="244" t="s">
        <v>33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</row>
    <row r="7" spans="1:16" ht="24" customHeight="1" x14ac:dyDescent="0.3">
      <c r="A7" s="245" t="s">
        <v>149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6" ht="32.25" customHeight="1" x14ac:dyDescent="0.3">
      <c r="A8" s="235" t="s">
        <v>28</v>
      </c>
      <c r="B8" s="246" t="s">
        <v>110</v>
      </c>
      <c r="C8" s="234" t="s">
        <v>12</v>
      </c>
      <c r="D8" s="193" t="s">
        <v>23</v>
      </c>
      <c r="E8" s="190" t="s">
        <v>11</v>
      </c>
      <c r="F8" s="193" t="s">
        <v>45</v>
      </c>
      <c r="G8" s="190"/>
      <c r="H8" s="200">
        <f>H9+H10+H11+H12+H13+H14</f>
        <v>50143.7</v>
      </c>
      <c r="I8" s="200">
        <f>I9+I10+I11+I14</f>
        <v>49292</v>
      </c>
      <c r="J8" s="200">
        <f t="shared" ref="J8:K8" si="0">J9+J10+J11+J14</f>
        <v>49292</v>
      </c>
      <c r="K8" s="200">
        <f t="shared" si="0"/>
        <v>49292</v>
      </c>
      <c r="L8" s="200">
        <f>H8+I8+J8+K8</f>
        <v>198019.7</v>
      </c>
      <c r="M8" s="123"/>
    </row>
    <row r="9" spans="1:16" ht="24" customHeight="1" x14ac:dyDescent="0.3">
      <c r="A9" s="235"/>
      <c r="B9" s="247"/>
      <c r="C9" s="234"/>
      <c r="D9" s="193" t="s">
        <v>23</v>
      </c>
      <c r="E9" s="190" t="s">
        <v>11</v>
      </c>
      <c r="F9" s="193" t="s">
        <v>45</v>
      </c>
      <c r="G9" s="190">
        <v>111</v>
      </c>
      <c r="H9" s="200">
        <v>16833.900000000001</v>
      </c>
      <c r="I9" s="200">
        <v>18639</v>
      </c>
      <c r="J9" s="200">
        <v>18639</v>
      </c>
      <c r="K9" s="200">
        <v>18639</v>
      </c>
      <c r="L9" s="200">
        <f t="shared" ref="L9:L41" si="1">H9+I9+J9+K9</f>
        <v>72750.899999999994</v>
      </c>
      <c r="M9" s="123"/>
    </row>
    <row r="10" spans="1:16" ht="24" customHeight="1" x14ac:dyDescent="0.3">
      <c r="A10" s="235"/>
      <c r="B10" s="247"/>
      <c r="C10" s="234"/>
      <c r="D10" s="193" t="s">
        <v>23</v>
      </c>
      <c r="E10" s="190" t="s">
        <v>11</v>
      </c>
      <c r="F10" s="193" t="s">
        <v>45</v>
      </c>
      <c r="G10" s="190">
        <v>119</v>
      </c>
      <c r="H10" s="200">
        <v>5279.3</v>
      </c>
      <c r="I10" s="200">
        <v>5027.2</v>
      </c>
      <c r="J10" s="200">
        <v>5027.2</v>
      </c>
      <c r="K10" s="200">
        <v>5027.2</v>
      </c>
      <c r="L10" s="200">
        <f t="shared" si="1"/>
        <v>20360.900000000001</v>
      </c>
      <c r="M10" s="123"/>
    </row>
    <row r="11" spans="1:16" ht="24" customHeight="1" x14ac:dyDescent="0.3">
      <c r="A11" s="235"/>
      <c r="B11" s="247"/>
      <c r="C11" s="234"/>
      <c r="D11" s="193" t="s">
        <v>23</v>
      </c>
      <c r="E11" s="190" t="s">
        <v>11</v>
      </c>
      <c r="F11" s="193" t="s">
        <v>45</v>
      </c>
      <c r="G11" s="190">
        <v>244</v>
      </c>
      <c r="H11" s="200">
        <v>1433.2</v>
      </c>
      <c r="I11" s="200">
        <v>701.3</v>
      </c>
      <c r="J11" s="200">
        <v>701.3</v>
      </c>
      <c r="K11" s="200">
        <v>701.3</v>
      </c>
      <c r="L11" s="200">
        <f t="shared" si="1"/>
        <v>3537.1</v>
      </c>
      <c r="M11" s="123"/>
    </row>
    <row r="12" spans="1:16" ht="24" customHeight="1" x14ac:dyDescent="0.3">
      <c r="A12" s="235"/>
      <c r="B12" s="247"/>
      <c r="C12" s="234"/>
      <c r="D12" s="193" t="s">
        <v>23</v>
      </c>
      <c r="E12" s="190" t="s">
        <v>11</v>
      </c>
      <c r="F12" s="193" t="s">
        <v>45</v>
      </c>
      <c r="G12" s="190">
        <v>853</v>
      </c>
      <c r="H12" s="200">
        <v>0</v>
      </c>
      <c r="I12" s="200" t="s">
        <v>197</v>
      </c>
      <c r="J12" s="200" t="s">
        <v>197</v>
      </c>
      <c r="K12" s="200" t="s">
        <v>197</v>
      </c>
      <c r="L12" s="200"/>
      <c r="M12" s="123"/>
    </row>
    <row r="13" spans="1:16" ht="24" customHeight="1" x14ac:dyDescent="0.3">
      <c r="A13" s="235"/>
      <c r="B13" s="247"/>
      <c r="C13" s="234"/>
      <c r="D13" s="193" t="s">
        <v>23</v>
      </c>
      <c r="E13" s="190" t="s">
        <v>11</v>
      </c>
      <c r="F13" s="193" t="s">
        <v>45</v>
      </c>
      <c r="G13" s="190">
        <v>612</v>
      </c>
      <c r="H13" s="200">
        <v>0</v>
      </c>
      <c r="I13" s="200" t="s">
        <v>197</v>
      </c>
      <c r="J13" s="200" t="s">
        <v>197</v>
      </c>
      <c r="K13" s="200" t="s">
        <v>197</v>
      </c>
      <c r="L13" s="200"/>
      <c r="M13" s="123"/>
    </row>
    <row r="14" spans="1:16" ht="28.5" customHeight="1" x14ac:dyDescent="0.3">
      <c r="A14" s="235"/>
      <c r="B14" s="248"/>
      <c r="C14" s="234"/>
      <c r="D14" s="193" t="s">
        <v>23</v>
      </c>
      <c r="E14" s="190" t="s">
        <v>11</v>
      </c>
      <c r="F14" s="193" t="s">
        <v>45</v>
      </c>
      <c r="G14" s="190">
        <v>611</v>
      </c>
      <c r="H14" s="200">
        <v>26597.3</v>
      </c>
      <c r="I14" s="200">
        <v>24924.5</v>
      </c>
      <c r="J14" s="200">
        <v>24924.5</v>
      </c>
      <c r="K14" s="200">
        <v>24924.5</v>
      </c>
      <c r="L14" s="200">
        <f>H14+I14+J14+K14</f>
        <v>101370.8</v>
      </c>
      <c r="M14" s="123"/>
    </row>
    <row r="15" spans="1:16" ht="25.5" hidden="1" customHeight="1" x14ac:dyDescent="0.3">
      <c r="A15" s="208"/>
      <c r="B15" s="191"/>
      <c r="C15" s="191"/>
      <c r="D15" s="209"/>
      <c r="E15" s="191"/>
      <c r="F15" s="191"/>
      <c r="G15" s="191"/>
      <c r="H15" s="191"/>
      <c r="I15" s="191"/>
      <c r="J15" s="191"/>
      <c r="K15" s="191"/>
      <c r="L15" s="196">
        <f t="shared" si="1"/>
        <v>0</v>
      </c>
      <c r="M15" s="124"/>
    </row>
    <row r="16" spans="1:16" ht="25.5" hidden="1" customHeight="1" x14ac:dyDescent="0.3">
      <c r="A16" s="208"/>
      <c r="B16" s="192"/>
      <c r="C16" s="192"/>
      <c r="D16" s="208"/>
      <c r="E16" s="192"/>
      <c r="F16" s="192"/>
      <c r="G16" s="192"/>
      <c r="H16" s="192"/>
      <c r="I16" s="192"/>
      <c r="J16" s="192"/>
      <c r="K16" s="192"/>
      <c r="L16" s="196">
        <f t="shared" si="1"/>
        <v>0</v>
      </c>
      <c r="M16" s="124"/>
    </row>
    <row r="17" spans="1:13" ht="39" customHeight="1" x14ac:dyDescent="0.3">
      <c r="A17" s="228" t="s">
        <v>29</v>
      </c>
      <c r="B17" s="237" t="s">
        <v>111</v>
      </c>
      <c r="C17" s="223" t="s">
        <v>12</v>
      </c>
      <c r="D17" s="193" t="s">
        <v>23</v>
      </c>
      <c r="E17" s="190" t="s">
        <v>11</v>
      </c>
      <c r="F17" s="193" t="s">
        <v>60</v>
      </c>
      <c r="G17" s="192"/>
      <c r="H17" s="197">
        <f>H18+H21+H22+H20+H19</f>
        <v>33546.5</v>
      </c>
      <c r="I17" s="192">
        <f>I18++I21+I22+I19+I20</f>
        <v>29769.7</v>
      </c>
      <c r="J17" s="192">
        <f>J18++J21+J22+J19+J20</f>
        <v>29769.7</v>
      </c>
      <c r="K17" s="192">
        <f>K18++K21+K22+K20+K19</f>
        <v>29769.7</v>
      </c>
      <c r="L17" s="196">
        <f>H17+I17+J17+K17</f>
        <v>122855.6</v>
      </c>
      <c r="M17" s="124"/>
    </row>
    <row r="18" spans="1:13" ht="33" customHeight="1" x14ac:dyDescent="0.3">
      <c r="A18" s="229"/>
      <c r="B18" s="238"/>
      <c r="C18" s="224"/>
      <c r="D18" s="193" t="s">
        <v>23</v>
      </c>
      <c r="E18" s="190" t="s">
        <v>11</v>
      </c>
      <c r="F18" s="193" t="s">
        <v>60</v>
      </c>
      <c r="G18" s="192">
        <v>611</v>
      </c>
      <c r="H18" s="192">
        <v>16119.4</v>
      </c>
      <c r="I18" s="192">
        <v>14551.3</v>
      </c>
      <c r="J18" s="192">
        <v>14551.3</v>
      </c>
      <c r="K18" s="192">
        <v>14551.3</v>
      </c>
      <c r="L18" s="196">
        <f t="shared" si="1"/>
        <v>59773.3</v>
      </c>
      <c r="M18" s="124"/>
    </row>
    <row r="19" spans="1:13" ht="36.75" customHeight="1" x14ac:dyDescent="0.3">
      <c r="A19" s="229"/>
      <c r="B19" s="238"/>
      <c r="C19" s="224"/>
      <c r="D19" s="193" t="s">
        <v>23</v>
      </c>
      <c r="E19" s="193" t="s">
        <v>27</v>
      </c>
      <c r="F19" s="193" t="s">
        <v>60</v>
      </c>
      <c r="G19" s="192">
        <v>323</v>
      </c>
      <c r="H19" s="192">
        <v>10.3</v>
      </c>
      <c r="I19" s="192">
        <v>0</v>
      </c>
      <c r="J19" s="192">
        <v>0</v>
      </c>
      <c r="K19" s="192">
        <v>0</v>
      </c>
      <c r="L19" s="196">
        <f>H19+I19+J19+K19</f>
        <v>10.3</v>
      </c>
      <c r="M19" s="151"/>
    </row>
    <row r="20" spans="1:13" ht="33" customHeight="1" x14ac:dyDescent="0.3">
      <c r="A20" s="229"/>
      <c r="B20" s="238"/>
      <c r="C20" s="224"/>
      <c r="D20" s="193" t="s">
        <v>23</v>
      </c>
      <c r="E20" s="190" t="s">
        <v>11</v>
      </c>
      <c r="F20" s="193" t="s">
        <v>60</v>
      </c>
      <c r="G20" s="192">
        <v>853</v>
      </c>
      <c r="H20" s="192">
        <v>0.2</v>
      </c>
      <c r="I20" s="192"/>
      <c r="J20" s="192"/>
      <c r="K20" s="192"/>
      <c r="L20" s="196">
        <f t="shared" si="1"/>
        <v>0.2</v>
      </c>
      <c r="M20" s="124"/>
    </row>
    <row r="21" spans="1:13" ht="33.75" customHeight="1" x14ac:dyDescent="0.3">
      <c r="A21" s="229"/>
      <c r="B21" s="238"/>
      <c r="C21" s="224"/>
      <c r="D21" s="193" t="s">
        <v>23</v>
      </c>
      <c r="E21" s="190" t="s">
        <v>11</v>
      </c>
      <c r="F21" s="193" t="s">
        <v>60</v>
      </c>
      <c r="G21" s="192">
        <v>111</v>
      </c>
      <c r="H21" s="192">
        <v>13384.9</v>
      </c>
      <c r="I21" s="192">
        <v>11662.3</v>
      </c>
      <c r="J21" s="192">
        <v>11707.7</v>
      </c>
      <c r="K21" s="192">
        <v>11707.7</v>
      </c>
      <c r="L21" s="196">
        <f t="shared" si="1"/>
        <v>48462.6</v>
      </c>
      <c r="M21" s="124"/>
    </row>
    <row r="22" spans="1:13" ht="37.5" customHeight="1" x14ac:dyDescent="0.3">
      <c r="A22" s="230"/>
      <c r="B22" s="239"/>
      <c r="C22" s="225"/>
      <c r="D22" s="193" t="s">
        <v>23</v>
      </c>
      <c r="E22" s="190" t="s">
        <v>11</v>
      </c>
      <c r="F22" s="193" t="s">
        <v>60</v>
      </c>
      <c r="G22" s="192">
        <v>119</v>
      </c>
      <c r="H22" s="192">
        <v>4031.7</v>
      </c>
      <c r="I22" s="192">
        <v>3556.1</v>
      </c>
      <c r="J22" s="192">
        <v>3510.7</v>
      </c>
      <c r="K22" s="192">
        <v>3510.7</v>
      </c>
      <c r="L22" s="196">
        <f t="shared" si="1"/>
        <v>14609.2</v>
      </c>
      <c r="M22" s="124"/>
    </row>
    <row r="23" spans="1:13" ht="38.25" customHeight="1" x14ac:dyDescent="0.3">
      <c r="A23" s="228" t="s">
        <v>138</v>
      </c>
      <c r="B23" s="223" t="s">
        <v>112</v>
      </c>
      <c r="C23" s="223" t="s">
        <v>12</v>
      </c>
      <c r="D23" s="208" t="s">
        <v>23</v>
      </c>
      <c r="E23" s="208" t="s">
        <v>27</v>
      </c>
      <c r="F23" s="193" t="s">
        <v>46</v>
      </c>
      <c r="G23" s="190"/>
      <c r="H23" s="217">
        <f>H24+H25+H27+H29+H30</f>
        <v>34234.9</v>
      </c>
      <c r="I23" s="217">
        <f t="shared" ref="I23:J23" si="2">I24+I25+I27+I28+I29</f>
        <v>31468.6</v>
      </c>
      <c r="J23" s="217">
        <f t="shared" si="2"/>
        <v>31576.9</v>
      </c>
      <c r="K23" s="217">
        <f t="shared" ref="K23" si="3">K24+K25+K27+K28+K29</f>
        <v>31576.9</v>
      </c>
      <c r="L23" s="218">
        <f t="shared" si="1"/>
        <v>128857.3</v>
      </c>
      <c r="M23" s="174"/>
    </row>
    <row r="24" spans="1:13" ht="30" customHeight="1" x14ac:dyDescent="0.3">
      <c r="A24" s="229"/>
      <c r="B24" s="224"/>
      <c r="C24" s="224"/>
      <c r="D24" s="193" t="s">
        <v>23</v>
      </c>
      <c r="E24" s="193" t="s">
        <v>27</v>
      </c>
      <c r="F24" s="193" t="s">
        <v>46</v>
      </c>
      <c r="G24" s="190">
        <v>111</v>
      </c>
      <c r="H24" s="198">
        <v>11675.6</v>
      </c>
      <c r="I24" s="198">
        <v>10602.9</v>
      </c>
      <c r="J24" s="198">
        <v>10602.9</v>
      </c>
      <c r="K24" s="198">
        <v>10602.9</v>
      </c>
      <c r="L24" s="200">
        <f>H24+I24+J24+K24</f>
        <v>43484.3</v>
      </c>
      <c r="M24" s="124"/>
    </row>
    <row r="25" spans="1:13" ht="25.5" customHeight="1" x14ac:dyDescent="0.3">
      <c r="A25" s="229"/>
      <c r="B25" s="224"/>
      <c r="C25" s="224"/>
      <c r="D25" s="193" t="s">
        <v>23</v>
      </c>
      <c r="E25" s="193" t="s">
        <v>27</v>
      </c>
      <c r="F25" s="193" t="s">
        <v>46</v>
      </c>
      <c r="G25" s="190">
        <v>119</v>
      </c>
      <c r="H25" s="198">
        <v>3341.4</v>
      </c>
      <c r="I25" s="198">
        <v>3200.3</v>
      </c>
      <c r="J25" s="198">
        <v>3200.3</v>
      </c>
      <c r="K25" s="198">
        <v>3200.3</v>
      </c>
      <c r="L25" s="200">
        <f t="shared" si="1"/>
        <v>12942.3</v>
      </c>
      <c r="M25" s="124"/>
    </row>
    <row r="26" spans="1:13" ht="25.5" customHeight="1" x14ac:dyDescent="0.3">
      <c r="A26" s="229"/>
      <c r="B26" s="224"/>
      <c r="C26" s="224"/>
      <c r="D26" s="193" t="s">
        <v>23</v>
      </c>
      <c r="E26" s="193" t="s">
        <v>27</v>
      </c>
      <c r="F26" s="193" t="s">
        <v>46</v>
      </c>
      <c r="G26" s="190">
        <v>243</v>
      </c>
      <c r="H26" s="198"/>
      <c r="I26" s="198"/>
      <c r="J26" s="198"/>
      <c r="K26" s="198"/>
      <c r="L26" s="200">
        <f t="shared" si="1"/>
        <v>0</v>
      </c>
      <c r="M26" s="124"/>
    </row>
    <row r="27" spans="1:13" ht="25.5" customHeight="1" x14ac:dyDescent="0.3">
      <c r="A27" s="229"/>
      <c r="B27" s="224"/>
      <c r="C27" s="224"/>
      <c r="D27" s="193" t="s">
        <v>23</v>
      </c>
      <c r="E27" s="193" t="s">
        <v>27</v>
      </c>
      <c r="F27" s="193" t="s">
        <v>46</v>
      </c>
      <c r="G27" s="190">
        <v>244</v>
      </c>
      <c r="H27" s="198">
        <v>19119.099999999999</v>
      </c>
      <c r="I27" s="198">
        <v>17659.400000000001</v>
      </c>
      <c r="J27" s="198">
        <v>17767.7</v>
      </c>
      <c r="K27" s="198">
        <v>17767.7</v>
      </c>
      <c r="L27" s="200">
        <f t="shared" si="1"/>
        <v>72313.899999999994</v>
      </c>
      <c r="M27" s="124"/>
    </row>
    <row r="28" spans="1:13" ht="33.75" customHeight="1" x14ac:dyDescent="0.3">
      <c r="A28" s="229"/>
      <c r="B28" s="224"/>
      <c r="C28" s="224"/>
      <c r="D28" s="208" t="s">
        <v>23</v>
      </c>
      <c r="E28" s="208" t="s">
        <v>27</v>
      </c>
      <c r="F28" s="193" t="s">
        <v>46</v>
      </c>
      <c r="G28" s="190">
        <v>852</v>
      </c>
      <c r="H28" s="198"/>
      <c r="I28" s="198"/>
      <c r="J28" s="198"/>
      <c r="K28" s="198"/>
      <c r="L28" s="200">
        <f t="shared" si="1"/>
        <v>0</v>
      </c>
      <c r="M28" s="124"/>
    </row>
    <row r="29" spans="1:13" ht="27.75" customHeight="1" x14ac:dyDescent="0.3">
      <c r="A29" s="229"/>
      <c r="B29" s="224"/>
      <c r="C29" s="224"/>
      <c r="D29" s="208" t="s">
        <v>23</v>
      </c>
      <c r="E29" s="208" t="s">
        <v>27</v>
      </c>
      <c r="F29" s="193" t="s">
        <v>46</v>
      </c>
      <c r="G29" s="190">
        <v>853</v>
      </c>
      <c r="H29" s="198">
        <v>98.8</v>
      </c>
      <c r="I29" s="198">
        <v>6</v>
      </c>
      <c r="J29" s="198">
        <v>6</v>
      </c>
      <c r="K29" s="198">
        <v>6</v>
      </c>
      <c r="L29" s="200">
        <f t="shared" si="1"/>
        <v>116.8</v>
      </c>
      <c r="M29" s="124"/>
    </row>
    <row r="30" spans="1:13" ht="29.25" customHeight="1" x14ac:dyDescent="0.3">
      <c r="A30" s="229"/>
      <c r="B30" s="225"/>
      <c r="C30" s="224"/>
      <c r="D30" s="208" t="s">
        <v>23</v>
      </c>
      <c r="E30" s="208" t="s">
        <v>27</v>
      </c>
      <c r="F30" s="193" t="s">
        <v>46</v>
      </c>
      <c r="G30" s="190">
        <v>831</v>
      </c>
      <c r="H30" s="198">
        <v>0</v>
      </c>
      <c r="I30" s="198"/>
      <c r="J30" s="198"/>
      <c r="K30" s="198"/>
      <c r="L30" s="200">
        <f t="shared" si="1"/>
        <v>0</v>
      </c>
      <c r="M30" s="124"/>
    </row>
    <row r="31" spans="1:13" ht="45.75" customHeight="1" x14ac:dyDescent="0.3">
      <c r="A31" s="229"/>
      <c r="B31" s="190" t="s">
        <v>113</v>
      </c>
      <c r="C31" s="224"/>
      <c r="D31" s="193" t="s">
        <v>23</v>
      </c>
      <c r="E31" s="193" t="s">
        <v>27</v>
      </c>
      <c r="F31" s="193" t="s">
        <v>101</v>
      </c>
      <c r="G31" s="190">
        <v>611</v>
      </c>
      <c r="H31" s="198">
        <v>12314.8</v>
      </c>
      <c r="I31" s="198">
        <v>12014.3</v>
      </c>
      <c r="J31" s="198">
        <v>12014.3</v>
      </c>
      <c r="K31" s="198">
        <v>12014.3</v>
      </c>
      <c r="L31" s="200">
        <f t="shared" si="1"/>
        <v>48357.7</v>
      </c>
      <c r="M31" s="124"/>
    </row>
    <row r="32" spans="1:13" ht="110.25" customHeight="1" x14ac:dyDescent="0.3">
      <c r="A32" s="229"/>
      <c r="B32" s="190" t="s">
        <v>104</v>
      </c>
      <c r="C32" s="224"/>
      <c r="D32" s="193" t="s">
        <v>23</v>
      </c>
      <c r="E32" s="193" t="s">
        <v>27</v>
      </c>
      <c r="F32" s="193" t="s">
        <v>102</v>
      </c>
      <c r="G32" s="190">
        <v>611</v>
      </c>
      <c r="H32" s="198">
        <v>13085.1</v>
      </c>
      <c r="I32" s="198">
        <v>12063.7</v>
      </c>
      <c r="J32" s="198">
        <v>12063.7</v>
      </c>
      <c r="K32" s="198">
        <v>12063.7</v>
      </c>
      <c r="L32" s="200">
        <f t="shared" si="1"/>
        <v>49276.2</v>
      </c>
      <c r="M32" s="124"/>
    </row>
    <row r="33" spans="1:19" ht="32.25" customHeight="1" x14ac:dyDescent="0.3">
      <c r="A33" s="235" t="s">
        <v>139</v>
      </c>
      <c r="B33" s="234" t="s">
        <v>114</v>
      </c>
      <c r="C33" s="234" t="s">
        <v>12</v>
      </c>
      <c r="D33" s="208" t="s">
        <v>23</v>
      </c>
      <c r="E33" s="208" t="s">
        <v>27</v>
      </c>
      <c r="F33" s="193" t="s">
        <v>47</v>
      </c>
      <c r="G33" s="190"/>
      <c r="H33" s="198">
        <f>H34+H35</f>
        <v>150</v>
      </c>
      <c r="I33" s="199">
        <f t="shared" ref="I33:J33" si="4">I34+I35</f>
        <v>0</v>
      </c>
      <c r="J33" s="199">
        <f t="shared" si="4"/>
        <v>0</v>
      </c>
      <c r="K33" s="199">
        <f t="shared" ref="K33" si="5">K34+K35</f>
        <v>0</v>
      </c>
      <c r="L33" s="200">
        <f t="shared" si="1"/>
        <v>150</v>
      </c>
      <c r="M33" s="123"/>
    </row>
    <row r="34" spans="1:19" ht="25.5" customHeight="1" x14ac:dyDescent="0.3">
      <c r="A34" s="235"/>
      <c r="B34" s="234"/>
      <c r="C34" s="234"/>
      <c r="D34" s="193" t="s">
        <v>23</v>
      </c>
      <c r="E34" s="193" t="s">
        <v>27</v>
      </c>
      <c r="F34" s="193" t="s">
        <v>47</v>
      </c>
      <c r="G34" s="190">
        <v>111</v>
      </c>
      <c r="H34" s="200">
        <v>150</v>
      </c>
      <c r="I34" s="201"/>
      <c r="J34" s="201"/>
      <c r="K34" s="201"/>
      <c r="L34" s="200">
        <f t="shared" si="1"/>
        <v>150</v>
      </c>
      <c r="M34" s="123"/>
    </row>
    <row r="35" spans="1:19" ht="33.75" customHeight="1" x14ac:dyDescent="0.3">
      <c r="A35" s="235"/>
      <c r="B35" s="234"/>
      <c r="C35" s="234"/>
      <c r="D35" s="193" t="s">
        <v>23</v>
      </c>
      <c r="E35" s="193" t="s">
        <v>27</v>
      </c>
      <c r="F35" s="193" t="s">
        <v>47</v>
      </c>
      <c r="G35" s="190">
        <v>119</v>
      </c>
      <c r="H35" s="200"/>
      <c r="I35" s="201"/>
      <c r="J35" s="201"/>
      <c r="K35" s="201"/>
      <c r="L35" s="196">
        <f>H35+I35+J35+K35</f>
        <v>0</v>
      </c>
      <c r="M35" s="123"/>
    </row>
    <row r="36" spans="1:19" ht="61.5" customHeight="1" x14ac:dyDescent="0.3">
      <c r="A36" s="235" t="s">
        <v>83</v>
      </c>
      <c r="B36" s="249" t="s">
        <v>99</v>
      </c>
      <c r="C36" s="234" t="s">
        <v>12</v>
      </c>
      <c r="D36" s="193" t="s">
        <v>23</v>
      </c>
      <c r="E36" s="190">
        <v>1003</v>
      </c>
      <c r="F36" s="193" t="s">
        <v>52</v>
      </c>
      <c r="G36" s="190"/>
      <c r="H36" s="94">
        <f t="shared" ref="H36:J36" si="6">H37+H38</f>
        <v>128.9</v>
      </c>
      <c r="I36" s="94">
        <f t="shared" si="6"/>
        <v>129.6</v>
      </c>
      <c r="J36" s="94">
        <f t="shared" si="6"/>
        <v>129.6</v>
      </c>
      <c r="K36" s="94">
        <f t="shared" ref="K36" si="7">K37+K38</f>
        <v>129.6</v>
      </c>
      <c r="L36" s="196">
        <f t="shared" si="1"/>
        <v>517.70000000000005</v>
      </c>
      <c r="M36" s="123"/>
    </row>
    <row r="37" spans="1:19" ht="63" customHeight="1" x14ac:dyDescent="0.3">
      <c r="A37" s="235"/>
      <c r="B37" s="249"/>
      <c r="C37" s="234"/>
      <c r="D37" s="193" t="s">
        <v>23</v>
      </c>
      <c r="E37" s="190">
        <v>1003</v>
      </c>
      <c r="F37" s="193" t="s">
        <v>52</v>
      </c>
      <c r="G37" s="190">
        <v>612</v>
      </c>
      <c r="H37" s="94">
        <v>62.2</v>
      </c>
      <c r="I37" s="94">
        <v>79.099999999999994</v>
      </c>
      <c r="J37" s="94">
        <v>79.099999999999994</v>
      </c>
      <c r="K37" s="94">
        <v>79.099999999999994</v>
      </c>
      <c r="L37" s="196">
        <f t="shared" si="1"/>
        <v>299.5</v>
      </c>
      <c r="M37" s="123"/>
    </row>
    <row r="38" spans="1:19" ht="64.5" customHeight="1" x14ac:dyDescent="0.3">
      <c r="A38" s="235"/>
      <c r="B38" s="249"/>
      <c r="C38" s="234"/>
      <c r="D38" s="193" t="s">
        <v>23</v>
      </c>
      <c r="E38" s="190">
        <v>1003</v>
      </c>
      <c r="F38" s="193" t="s">
        <v>52</v>
      </c>
      <c r="G38" s="190">
        <v>244</v>
      </c>
      <c r="H38" s="94">
        <v>66.7</v>
      </c>
      <c r="I38" s="94">
        <v>50.5</v>
      </c>
      <c r="J38" s="94">
        <v>50.5</v>
      </c>
      <c r="K38" s="94">
        <v>50.5</v>
      </c>
      <c r="L38" s="196">
        <f t="shared" si="1"/>
        <v>218.2</v>
      </c>
      <c r="M38" s="123"/>
    </row>
    <row r="39" spans="1:19" ht="34.5" customHeight="1" x14ac:dyDescent="0.3">
      <c r="A39" s="235" t="s">
        <v>140</v>
      </c>
      <c r="B39" s="223" t="s">
        <v>159</v>
      </c>
      <c r="C39" s="223" t="s">
        <v>12</v>
      </c>
      <c r="D39" s="193" t="s">
        <v>23</v>
      </c>
      <c r="E39" s="193" t="s">
        <v>43</v>
      </c>
      <c r="F39" s="193" t="s">
        <v>53</v>
      </c>
      <c r="G39" s="190"/>
      <c r="H39" s="94">
        <f>H40+H41</f>
        <v>745</v>
      </c>
      <c r="I39" s="94">
        <f t="shared" ref="I39:J39" si="8">I40+I41</f>
        <v>1639.2</v>
      </c>
      <c r="J39" s="94">
        <f t="shared" si="8"/>
        <v>1639.2</v>
      </c>
      <c r="K39" s="94">
        <f t="shared" ref="K39" si="9">K40+K41</f>
        <v>1639.2</v>
      </c>
      <c r="L39" s="196">
        <f t="shared" si="1"/>
        <v>5662.6</v>
      </c>
      <c r="M39" s="123"/>
    </row>
    <row r="40" spans="1:19" ht="30" customHeight="1" x14ac:dyDescent="0.3">
      <c r="A40" s="235"/>
      <c r="B40" s="224"/>
      <c r="C40" s="224"/>
      <c r="D40" s="193" t="s">
        <v>23</v>
      </c>
      <c r="E40" s="190">
        <v>1004</v>
      </c>
      <c r="F40" s="193" t="s">
        <v>53</v>
      </c>
      <c r="G40" s="190">
        <v>320</v>
      </c>
      <c r="H40" s="94">
        <v>728.5</v>
      </c>
      <c r="I40" s="94">
        <v>1622.9</v>
      </c>
      <c r="J40" s="94">
        <v>1622.9</v>
      </c>
      <c r="K40" s="94">
        <v>1622.9</v>
      </c>
      <c r="L40" s="196">
        <f t="shared" si="1"/>
        <v>5597.2</v>
      </c>
      <c r="M40" s="123"/>
    </row>
    <row r="41" spans="1:19" ht="39" customHeight="1" x14ac:dyDescent="0.3">
      <c r="A41" s="235"/>
      <c r="B41" s="225"/>
      <c r="C41" s="225"/>
      <c r="D41" s="193" t="s">
        <v>23</v>
      </c>
      <c r="E41" s="190">
        <v>1004</v>
      </c>
      <c r="F41" s="193" t="s">
        <v>53</v>
      </c>
      <c r="G41" s="190">
        <v>244</v>
      </c>
      <c r="H41" s="94">
        <v>16.5</v>
      </c>
      <c r="I41" s="94">
        <v>16.3</v>
      </c>
      <c r="J41" s="94">
        <v>16.3</v>
      </c>
      <c r="K41" s="94">
        <v>16.3</v>
      </c>
      <c r="L41" s="196">
        <f t="shared" si="1"/>
        <v>65.400000000000006</v>
      </c>
      <c r="M41" s="123"/>
      <c r="P41" s="48"/>
      <c r="Q41" s="48"/>
      <c r="R41" s="48"/>
      <c r="S41" s="48"/>
    </row>
    <row r="42" spans="1:19" ht="42" customHeight="1" x14ac:dyDescent="0.3">
      <c r="A42" s="228" t="s">
        <v>57</v>
      </c>
      <c r="B42" s="223" t="s">
        <v>126</v>
      </c>
      <c r="C42" s="223" t="s">
        <v>12</v>
      </c>
      <c r="D42" s="193" t="s">
        <v>23</v>
      </c>
      <c r="E42" s="193" t="s">
        <v>27</v>
      </c>
      <c r="F42" s="193" t="s">
        <v>127</v>
      </c>
      <c r="G42" s="190"/>
      <c r="H42" s="94">
        <f>H43+H44+H45</f>
        <v>5773.5</v>
      </c>
      <c r="I42" s="94"/>
      <c r="J42" s="94"/>
      <c r="K42" s="94"/>
      <c r="L42" s="196">
        <f>H42+I42+J42+K42</f>
        <v>5773.5</v>
      </c>
      <c r="M42" s="105"/>
      <c r="P42" s="48"/>
      <c r="Q42" s="48"/>
      <c r="R42" s="48"/>
      <c r="S42" s="48"/>
    </row>
    <row r="43" spans="1:19" ht="40.5" customHeight="1" x14ac:dyDescent="0.3">
      <c r="A43" s="229"/>
      <c r="B43" s="224"/>
      <c r="C43" s="224"/>
      <c r="D43" s="193" t="s">
        <v>23</v>
      </c>
      <c r="E43" s="193" t="s">
        <v>27</v>
      </c>
      <c r="F43" s="193" t="s">
        <v>127</v>
      </c>
      <c r="G43" s="190">
        <v>111</v>
      </c>
      <c r="H43" s="94">
        <v>2173.1</v>
      </c>
      <c r="I43" s="94"/>
      <c r="J43" s="94"/>
      <c r="K43" s="94"/>
      <c r="L43" s="196">
        <f t="shared" ref="L43:L46" si="10">H43+I43+J43+K43</f>
        <v>2173.1</v>
      </c>
      <c r="M43" s="123"/>
      <c r="P43" s="48"/>
      <c r="Q43" s="48"/>
      <c r="R43" s="48"/>
      <c r="S43" s="48"/>
    </row>
    <row r="44" spans="1:19" ht="45" customHeight="1" x14ac:dyDescent="0.3">
      <c r="A44" s="229"/>
      <c r="B44" s="224"/>
      <c r="C44" s="224"/>
      <c r="D44" s="193" t="s">
        <v>23</v>
      </c>
      <c r="E44" s="193" t="s">
        <v>27</v>
      </c>
      <c r="F44" s="193" t="s">
        <v>127</v>
      </c>
      <c r="G44" s="190">
        <v>119</v>
      </c>
      <c r="H44" s="94">
        <v>950</v>
      </c>
      <c r="I44" s="94"/>
      <c r="J44" s="94"/>
      <c r="K44" s="94"/>
      <c r="L44" s="196">
        <f t="shared" si="10"/>
        <v>950</v>
      </c>
      <c r="M44" s="123"/>
      <c r="P44" s="48"/>
      <c r="Q44" s="48"/>
      <c r="R44" s="48"/>
      <c r="S44" s="48"/>
    </row>
    <row r="45" spans="1:19" ht="42" customHeight="1" x14ac:dyDescent="0.3">
      <c r="A45" s="230"/>
      <c r="B45" s="225"/>
      <c r="C45" s="225"/>
      <c r="D45" s="193" t="s">
        <v>23</v>
      </c>
      <c r="E45" s="193" t="s">
        <v>27</v>
      </c>
      <c r="F45" s="193" t="s">
        <v>127</v>
      </c>
      <c r="G45" s="190">
        <v>611</v>
      </c>
      <c r="H45" s="94">
        <v>2650.4</v>
      </c>
      <c r="I45" s="94"/>
      <c r="J45" s="94"/>
      <c r="K45" s="94"/>
      <c r="L45" s="196">
        <f t="shared" si="10"/>
        <v>2650.4</v>
      </c>
      <c r="M45" s="105"/>
      <c r="P45" s="48"/>
      <c r="Q45" s="48"/>
      <c r="R45" s="48"/>
      <c r="S45" s="48"/>
    </row>
    <row r="46" spans="1:19" ht="74.25" customHeight="1" x14ac:dyDescent="0.3">
      <c r="A46" s="209" t="s">
        <v>168</v>
      </c>
      <c r="B46" s="171" t="s">
        <v>166</v>
      </c>
      <c r="C46" s="171" t="s">
        <v>12</v>
      </c>
      <c r="D46" s="193" t="s">
        <v>23</v>
      </c>
      <c r="E46" s="193" t="s">
        <v>27</v>
      </c>
      <c r="F46" s="193" t="s">
        <v>167</v>
      </c>
      <c r="G46" s="190">
        <v>244</v>
      </c>
      <c r="H46" s="94">
        <v>0</v>
      </c>
      <c r="I46" s="94">
        <v>2500</v>
      </c>
      <c r="J46" s="94">
        <v>0</v>
      </c>
      <c r="K46" s="94">
        <v>0</v>
      </c>
      <c r="L46" s="196">
        <f t="shared" si="10"/>
        <v>2500</v>
      </c>
      <c r="M46" s="105"/>
      <c r="P46" s="48"/>
      <c r="Q46" s="48"/>
      <c r="R46" s="48"/>
      <c r="S46" s="48"/>
    </row>
    <row r="47" spans="1:19" ht="35.25" customHeight="1" x14ac:dyDescent="0.3">
      <c r="A47" s="228" t="s">
        <v>169</v>
      </c>
      <c r="B47" s="223" t="s">
        <v>170</v>
      </c>
      <c r="C47" s="223" t="s">
        <v>171</v>
      </c>
      <c r="D47" s="193" t="s">
        <v>23</v>
      </c>
      <c r="E47" s="193" t="s">
        <v>27</v>
      </c>
      <c r="F47" s="193" t="s">
        <v>172</v>
      </c>
      <c r="G47" s="190"/>
      <c r="H47" s="94">
        <v>0</v>
      </c>
      <c r="I47" s="94">
        <f>I48+I49+I50</f>
        <v>5248</v>
      </c>
      <c r="J47" s="94">
        <f>J48+J49+J50</f>
        <v>0</v>
      </c>
      <c r="K47" s="94">
        <f>K48+K49+K50</f>
        <v>0</v>
      </c>
      <c r="L47" s="196">
        <f t="shared" ref="L47:L57" si="11">H47+I47+J47+K47</f>
        <v>5248</v>
      </c>
      <c r="M47" s="105"/>
      <c r="P47" s="48"/>
      <c r="Q47" s="48"/>
      <c r="R47" s="48"/>
      <c r="S47" s="48"/>
    </row>
    <row r="48" spans="1:19" ht="24" customHeight="1" x14ac:dyDescent="0.3">
      <c r="A48" s="229"/>
      <c r="B48" s="224"/>
      <c r="C48" s="224"/>
      <c r="D48" s="193" t="s">
        <v>23</v>
      </c>
      <c r="E48" s="193" t="s">
        <v>27</v>
      </c>
      <c r="F48" s="193" t="s">
        <v>172</v>
      </c>
      <c r="G48" s="190">
        <v>111</v>
      </c>
      <c r="H48" s="94">
        <v>0</v>
      </c>
      <c r="I48" s="94">
        <v>2148.8000000000002</v>
      </c>
      <c r="J48" s="94">
        <v>0</v>
      </c>
      <c r="K48" s="94">
        <v>0</v>
      </c>
      <c r="L48" s="196">
        <f t="shared" si="11"/>
        <v>2148.8000000000002</v>
      </c>
      <c r="M48" s="105"/>
      <c r="P48" s="48"/>
      <c r="Q48" s="48"/>
      <c r="R48" s="48"/>
      <c r="S48" s="48"/>
    </row>
    <row r="49" spans="1:19" ht="27" customHeight="1" x14ac:dyDescent="0.3">
      <c r="A49" s="229"/>
      <c r="B49" s="224"/>
      <c r="C49" s="224"/>
      <c r="D49" s="193" t="s">
        <v>23</v>
      </c>
      <c r="E49" s="193" t="s">
        <v>27</v>
      </c>
      <c r="F49" s="193" t="s">
        <v>172</v>
      </c>
      <c r="G49" s="190">
        <v>119</v>
      </c>
      <c r="H49" s="94">
        <v>0</v>
      </c>
      <c r="I49" s="94">
        <v>649</v>
      </c>
      <c r="J49" s="94">
        <v>0</v>
      </c>
      <c r="K49" s="94">
        <v>0</v>
      </c>
      <c r="L49" s="196">
        <f t="shared" si="11"/>
        <v>649</v>
      </c>
      <c r="M49" s="105"/>
      <c r="P49" s="48"/>
      <c r="Q49" s="48"/>
      <c r="R49" s="48"/>
      <c r="S49" s="48"/>
    </row>
    <row r="50" spans="1:19" ht="28.5" customHeight="1" x14ac:dyDescent="0.3">
      <c r="A50" s="230"/>
      <c r="B50" s="225"/>
      <c r="C50" s="225"/>
      <c r="D50" s="193" t="s">
        <v>23</v>
      </c>
      <c r="E50" s="193" t="s">
        <v>27</v>
      </c>
      <c r="F50" s="193" t="s">
        <v>172</v>
      </c>
      <c r="G50" s="190">
        <v>611</v>
      </c>
      <c r="H50" s="94">
        <v>0</v>
      </c>
      <c r="I50" s="94">
        <v>2450.1999999999998</v>
      </c>
      <c r="J50" s="94">
        <v>0</v>
      </c>
      <c r="K50" s="94">
        <v>0</v>
      </c>
      <c r="L50" s="196">
        <f t="shared" si="11"/>
        <v>2450.1999999999998</v>
      </c>
      <c r="M50" s="105"/>
      <c r="P50" s="48"/>
      <c r="Q50" s="48"/>
      <c r="R50" s="48"/>
      <c r="S50" s="48"/>
    </row>
    <row r="51" spans="1:19" ht="36" customHeight="1" x14ac:dyDescent="0.3">
      <c r="A51" s="228" t="s">
        <v>174</v>
      </c>
      <c r="B51" s="223" t="s">
        <v>176</v>
      </c>
      <c r="C51" s="223" t="s">
        <v>171</v>
      </c>
      <c r="D51" s="193" t="s">
        <v>23</v>
      </c>
      <c r="E51" s="193" t="s">
        <v>27</v>
      </c>
      <c r="F51" s="193" t="s">
        <v>175</v>
      </c>
      <c r="G51" s="190"/>
      <c r="H51" s="94">
        <f>H52+H53+H54</f>
        <v>187.6</v>
      </c>
      <c r="I51" s="94"/>
      <c r="J51" s="94"/>
      <c r="K51" s="94"/>
      <c r="L51" s="196">
        <f t="shared" si="11"/>
        <v>187.6</v>
      </c>
      <c r="M51" s="105"/>
      <c r="P51" s="48"/>
      <c r="Q51" s="48"/>
      <c r="R51" s="48"/>
      <c r="S51" s="48"/>
    </row>
    <row r="52" spans="1:19" ht="33.75" customHeight="1" x14ac:dyDescent="0.3">
      <c r="A52" s="229"/>
      <c r="B52" s="224"/>
      <c r="C52" s="224"/>
      <c r="D52" s="193" t="s">
        <v>23</v>
      </c>
      <c r="E52" s="193" t="s">
        <v>27</v>
      </c>
      <c r="F52" s="193" t="s">
        <v>175</v>
      </c>
      <c r="G52" s="190">
        <v>111</v>
      </c>
      <c r="H52" s="94">
        <v>77.900000000000006</v>
      </c>
      <c r="I52" s="94">
        <v>0</v>
      </c>
      <c r="J52" s="94">
        <v>0</v>
      </c>
      <c r="K52" s="94">
        <v>0</v>
      </c>
      <c r="L52" s="196">
        <f t="shared" si="11"/>
        <v>77.900000000000006</v>
      </c>
      <c r="M52" s="105"/>
      <c r="P52" s="48"/>
      <c r="Q52" s="48"/>
      <c r="R52" s="48"/>
      <c r="S52" s="48"/>
    </row>
    <row r="53" spans="1:19" ht="35.25" customHeight="1" x14ac:dyDescent="0.3">
      <c r="A53" s="229"/>
      <c r="B53" s="224"/>
      <c r="C53" s="224"/>
      <c r="D53" s="193" t="s">
        <v>23</v>
      </c>
      <c r="E53" s="193" t="s">
        <v>27</v>
      </c>
      <c r="F53" s="193" t="s">
        <v>175</v>
      </c>
      <c r="G53" s="190">
        <v>119</v>
      </c>
      <c r="H53" s="94">
        <v>23.5</v>
      </c>
      <c r="I53" s="94"/>
      <c r="J53" s="94">
        <v>0</v>
      </c>
      <c r="K53" s="94">
        <v>0</v>
      </c>
      <c r="L53" s="196">
        <f t="shared" si="11"/>
        <v>23.5</v>
      </c>
      <c r="M53" s="105"/>
      <c r="P53" s="48"/>
      <c r="Q53" s="48"/>
      <c r="R53" s="48"/>
      <c r="S53" s="48"/>
    </row>
    <row r="54" spans="1:19" ht="30" customHeight="1" x14ac:dyDescent="0.3">
      <c r="A54" s="230"/>
      <c r="B54" s="225"/>
      <c r="C54" s="225"/>
      <c r="D54" s="193" t="s">
        <v>23</v>
      </c>
      <c r="E54" s="193" t="s">
        <v>27</v>
      </c>
      <c r="F54" s="193" t="s">
        <v>175</v>
      </c>
      <c r="G54" s="190">
        <v>611</v>
      </c>
      <c r="H54" s="94">
        <v>86.2</v>
      </c>
      <c r="I54" s="94">
        <v>0</v>
      </c>
      <c r="J54" s="94">
        <v>0</v>
      </c>
      <c r="K54" s="94">
        <v>0</v>
      </c>
      <c r="L54" s="196">
        <f t="shared" si="11"/>
        <v>86.2</v>
      </c>
      <c r="M54" s="105"/>
      <c r="P54" s="48"/>
      <c r="Q54" s="48"/>
      <c r="R54" s="48"/>
      <c r="S54" s="48"/>
    </row>
    <row r="55" spans="1:19" ht="94.5" customHeight="1" x14ac:dyDescent="0.3">
      <c r="A55" s="209" t="s">
        <v>182</v>
      </c>
      <c r="B55" s="171" t="s">
        <v>183</v>
      </c>
      <c r="C55" s="171" t="s">
        <v>164</v>
      </c>
      <c r="D55" s="193" t="s">
        <v>23</v>
      </c>
      <c r="E55" s="193" t="s">
        <v>27</v>
      </c>
      <c r="F55" s="193" t="s">
        <v>184</v>
      </c>
      <c r="G55" s="190">
        <v>611</v>
      </c>
      <c r="H55" s="94">
        <v>10</v>
      </c>
      <c r="I55" s="94">
        <v>0</v>
      </c>
      <c r="J55" s="94">
        <v>0</v>
      </c>
      <c r="K55" s="94">
        <v>0</v>
      </c>
      <c r="L55" s="196">
        <f t="shared" si="11"/>
        <v>10</v>
      </c>
      <c r="M55" s="105"/>
      <c r="P55" s="48"/>
      <c r="Q55" s="48"/>
      <c r="R55" s="48"/>
      <c r="S55" s="48"/>
    </row>
    <row r="56" spans="1:19" ht="78.75" customHeight="1" x14ac:dyDescent="0.3">
      <c r="A56" s="209" t="s">
        <v>191</v>
      </c>
      <c r="B56" s="171" t="s">
        <v>192</v>
      </c>
      <c r="C56" s="171" t="s">
        <v>12</v>
      </c>
      <c r="D56" s="193" t="s">
        <v>23</v>
      </c>
      <c r="E56" s="193" t="s">
        <v>27</v>
      </c>
      <c r="F56" s="193" t="s">
        <v>193</v>
      </c>
      <c r="G56" s="190">
        <v>852</v>
      </c>
      <c r="H56" s="94">
        <v>4.3</v>
      </c>
      <c r="I56" s="94"/>
      <c r="J56" s="94"/>
      <c r="K56" s="94"/>
      <c r="L56" s="196">
        <f t="shared" si="11"/>
        <v>4.3</v>
      </c>
      <c r="M56" s="105"/>
      <c r="P56" s="48"/>
      <c r="Q56" s="48"/>
      <c r="R56" s="48"/>
      <c r="S56" s="48"/>
    </row>
    <row r="57" spans="1:19" ht="88.5" customHeight="1" x14ac:dyDescent="0.3">
      <c r="A57" s="209" t="s">
        <v>194</v>
      </c>
      <c r="B57" s="171" t="s">
        <v>195</v>
      </c>
      <c r="C57" s="171" t="s">
        <v>12</v>
      </c>
      <c r="D57" s="193" t="s">
        <v>23</v>
      </c>
      <c r="E57" s="193" t="s">
        <v>27</v>
      </c>
      <c r="F57" s="193" t="s">
        <v>196</v>
      </c>
      <c r="G57" s="190">
        <v>612</v>
      </c>
      <c r="H57" s="94">
        <v>1000</v>
      </c>
      <c r="I57" s="94"/>
      <c r="J57" s="94"/>
      <c r="K57" s="94"/>
      <c r="L57" s="196">
        <f t="shared" si="11"/>
        <v>1000</v>
      </c>
      <c r="M57" s="105"/>
      <c r="P57" s="48"/>
      <c r="Q57" s="48"/>
      <c r="R57" s="48"/>
      <c r="S57" s="48"/>
    </row>
    <row r="58" spans="1:19" ht="30.75" customHeight="1" x14ac:dyDescent="0.3">
      <c r="A58" s="228" t="s">
        <v>198</v>
      </c>
      <c r="B58" s="223" t="s">
        <v>199</v>
      </c>
      <c r="C58" s="223" t="s">
        <v>12</v>
      </c>
      <c r="D58" s="193" t="s">
        <v>23</v>
      </c>
      <c r="E58" s="193" t="s">
        <v>27</v>
      </c>
      <c r="F58" s="193" t="s">
        <v>200</v>
      </c>
      <c r="G58" s="190"/>
      <c r="H58" s="94">
        <f>H59+H60</f>
        <v>103.1</v>
      </c>
      <c r="I58" s="94"/>
      <c r="J58" s="94"/>
      <c r="K58" s="94"/>
      <c r="L58" s="196"/>
      <c r="M58" s="105"/>
      <c r="P58" s="48"/>
      <c r="Q58" s="48"/>
      <c r="R58" s="48"/>
      <c r="S58" s="48"/>
    </row>
    <row r="59" spans="1:19" ht="29.25" customHeight="1" x14ac:dyDescent="0.3">
      <c r="A59" s="229"/>
      <c r="B59" s="224"/>
      <c r="C59" s="224"/>
      <c r="D59" s="193" t="s">
        <v>23</v>
      </c>
      <c r="E59" s="193" t="s">
        <v>27</v>
      </c>
      <c r="F59" s="193" t="s">
        <v>200</v>
      </c>
      <c r="G59" s="190">
        <v>244</v>
      </c>
      <c r="H59" s="94">
        <v>25</v>
      </c>
      <c r="I59" s="94"/>
      <c r="J59" s="94"/>
      <c r="K59" s="94"/>
      <c r="L59" s="196"/>
      <c r="M59" s="105"/>
      <c r="P59" s="48"/>
      <c r="Q59" s="48"/>
      <c r="R59" s="48"/>
      <c r="S59" s="48"/>
    </row>
    <row r="60" spans="1:19" ht="30.75" customHeight="1" x14ac:dyDescent="0.3">
      <c r="A60" s="230"/>
      <c r="B60" s="225"/>
      <c r="C60" s="225"/>
      <c r="D60" s="193" t="s">
        <v>23</v>
      </c>
      <c r="E60" s="193" t="s">
        <v>27</v>
      </c>
      <c r="F60" s="193" t="s">
        <v>200</v>
      </c>
      <c r="G60" s="190">
        <v>611</v>
      </c>
      <c r="H60" s="94">
        <v>78.099999999999994</v>
      </c>
      <c r="I60" s="94"/>
      <c r="J60" s="94"/>
      <c r="K60" s="94"/>
      <c r="L60" s="196"/>
      <c r="M60" s="105"/>
      <c r="P60" s="48"/>
      <c r="Q60" s="48"/>
      <c r="R60" s="48"/>
      <c r="S60" s="48"/>
    </row>
    <row r="61" spans="1:19" ht="22.5" customHeight="1" x14ac:dyDescent="0.3">
      <c r="A61" s="226" t="s">
        <v>37</v>
      </c>
      <c r="B61" s="227"/>
      <c r="C61" s="210"/>
      <c r="D61" s="94"/>
      <c r="E61" s="94"/>
      <c r="F61" s="94"/>
      <c r="G61" s="94"/>
      <c r="H61" s="94">
        <f>H8+H17+H23+H31+H32+H33+H36+H39+H42+H46+H47+H51+H55+H56+H57+H58</f>
        <v>151427.4</v>
      </c>
      <c r="I61" s="94">
        <f>I8+I17+I23+I31+I32+I33+I36+I39+I42+I46+I47+I51+I55+I56+I57+I58</f>
        <v>144125.1</v>
      </c>
      <c r="J61" s="94">
        <f>J8+J17+J23+J31+J32+J33+J36+J39+J42+J46+J47+J51+J55+J56+J57+J58</f>
        <v>136485.4</v>
      </c>
      <c r="K61" s="94">
        <f>K8+K17+K23+K31+K32+K33+K36+K39+K42+K46+K47+K51+K55+K56+K57+K58</f>
        <v>136485.4</v>
      </c>
      <c r="L61" s="94">
        <f>L8+L17+L23+L31+L32+L33+L36+L39+L42+L46+L47+L51+L55+L56+L57+L58</f>
        <v>568420.19999999995</v>
      </c>
      <c r="M61" s="90"/>
      <c r="N61" s="48"/>
    </row>
    <row r="62" spans="1:19" ht="27.75" customHeight="1" x14ac:dyDescent="0.3">
      <c r="A62" s="244" t="s">
        <v>70</v>
      </c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</row>
    <row r="63" spans="1:19" ht="31.5" customHeight="1" x14ac:dyDescent="0.3">
      <c r="A63" s="240" t="s">
        <v>84</v>
      </c>
      <c r="B63" s="223" t="s">
        <v>115</v>
      </c>
      <c r="C63" s="234" t="s">
        <v>12</v>
      </c>
      <c r="D63" s="193" t="s">
        <v>23</v>
      </c>
      <c r="E63" s="193" t="s">
        <v>24</v>
      </c>
      <c r="F63" s="193" t="s">
        <v>48</v>
      </c>
      <c r="G63" s="190"/>
      <c r="H63" s="202">
        <f>H64+H65+H66+H67+H69</f>
        <v>10078.1</v>
      </c>
      <c r="I63" s="202">
        <f t="shared" ref="I63:J63" si="12">I64+I65+I66+I67+I69</f>
        <v>9514.5</v>
      </c>
      <c r="J63" s="202">
        <f t="shared" si="12"/>
        <v>9400.1</v>
      </c>
      <c r="K63" s="202">
        <f t="shared" ref="K63" si="13">K64+K65+K66+K67+K69</f>
        <v>9400.1</v>
      </c>
      <c r="L63" s="94">
        <f>H63+I63+J63+K63</f>
        <v>38392.800000000003</v>
      </c>
      <c r="M63" s="123"/>
    </row>
    <row r="64" spans="1:19" ht="21.75" customHeight="1" x14ac:dyDescent="0.3">
      <c r="A64" s="240"/>
      <c r="B64" s="224"/>
      <c r="C64" s="234"/>
      <c r="D64" s="193" t="s">
        <v>23</v>
      </c>
      <c r="E64" s="190" t="s">
        <v>24</v>
      </c>
      <c r="F64" s="193" t="s">
        <v>48</v>
      </c>
      <c r="G64" s="190">
        <v>111</v>
      </c>
      <c r="H64" s="94">
        <v>3528.6</v>
      </c>
      <c r="I64" s="94">
        <v>3444.8</v>
      </c>
      <c r="J64" s="94">
        <v>3444.8</v>
      </c>
      <c r="K64" s="94">
        <v>3444.8</v>
      </c>
      <c r="L64" s="94">
        <f t="shared" ref="L64:L89" si="14">H64+I64+J64+K64</f>
        <v>13863</v>
      </c>
      <c r="M64" s="123"/>
    </row>
    <row r="65" spans="1:13" ht="21.75" customHeight="1" x14ac:dyDescent="0.3">
      <c r="A65" s="240"/>
      <c r="B65" s="224"/>
      <c r="C65" s="234"/>
      <c r="D65" s="193" t="s">
        <v>23</v>
      </c>
      <c r="E65" s="190" t="s">
        <v>24</v>
      </c>
      <c r="F65" s="193" t="s">
        <v>48</v>
      </c>
      <c r="G65" s="190">
        <v>119</v>
      </c>
      <c r="H65" s="94">
        <v>999.7</v>
      </c>
      <c r="I65" s="94">
        <v>1040.4000000000001</v>
      </c>
      <c r="J65" s="94">
        <v>1040.4000000000001</v>
      </c>
      <c r="K65" s="94">
        <v>1040.4000000000001</v>
      </c>
      <c r="L65" s="94">
        <f t="shared" si="14"/>
        <v>4120.8999999999996</v>
      </c>
      <c r="M65" s="123"/>
    </row>
    <row r="66" spans="1:13" ht="21.75" customHeight="1" x14ac:dyDescent="0.3">
      <c r="A66" s="240"/>
      <c r="B66" s="224"/>
      <c r="C66" s="234"/>
      <c r="D66" s="193" t="s">
        <v>23</v>
      </c>
      <c r="E66" s="190" t="s">
        <v>24</v>
      </c>
      <c r="F66" s="193" t="s">
        <v>48</v>
      </c>
      <c r="G66" s="190">
        <v>244</v>
      </c>
      <c r="H66" s="94">
        <v>5517.6</v>
      </c>
      <c r="I66" s="94">
        <v>5027.7</v>
      </c>
      <c r="J66" s="94">
        <v>4913.3</v>
      </c>
      <c r="K66" s="94">
        <v>4913.3</v>
      </c>
      <c r="L66" s="94">
        <f t="shared" si="14"/>
        <v>20371.900000000001</v>
      </c>
      <c r="M66" s="123"/>
    </row>
    <row r="67" spans="1:13" ht="21.75" customHeight="1" x14ac:dyDescent="0.3">
      <c r="A67" s="240"/>
      <c r="B67" s="224"/>
      <c r="C67" s="234"/>
      <c r="D67" s="193" t="s">
        <v>23</v>
      </c>
      <c r="E67" s="190" t="s">
        <v>24</v>
      </c>
      <c r="F67" s="193" t="s">
        <v>48</v>
      </c>
      <c r="G67" s="190">
        <v>852</v>
      </c>
      <c r="H67" s="94"/>
      <c r="I67" s="94"/>
      <c r="J67" s="94"/>
      <c r="K67" s="94"/>
      <c r="L67" s="94">
        <f t="shared" si="14"/>
        <v>0</v>
      </c>
      <c r="M67" s="123"/>
    </row>
    <row r="68" spans="1:13" ht="21.75" customHeight="1" x14ac:dyDescent="0.3">
      <c r="A68" s="240"/>
      <c r="B68" s="170"/>
      <c r="C68" s="234"/>
      <c r="D68" s="193" t="s">
        <v>23</v>
      </c>
      <c r="E68" s="190" t="s">
        <v>24</v>
      </c>
      <c r="F68" s="193" t="s">
        <v>48</v>
      </c>
      <c r="G68" s="190">
        <v>831</v>
      </c>
      <c r="H68" s="94"/>
      <c r="I68" s="94"/>
      <c r="J68" s="94"/>
      <c r="K68" s="94"/>
      <c r="L68" s="94">
        <f t="shared" si="14"/>
        <v>0</v>
      </c>
      <c r="M68" s="123"/>
    </row>
    <row r="69" spans="1:13" ht="21.75" customHeight="1" x14ac:dyDescent="0.3">
      <c r="A69" s="240"/>
      <c r="B69" s="170"/>
      <c r="C69" s="234"/>
      <c r="D69" s="193" t="s">
        <v>23</v>
      </c>
      <c r="E69" s="190" t="s">
        <v>24</v>
      </c>
      <c r="F69" s="193" t="s">
        <v>48</v>
      </c>
      <c r="G69" s="190">
        <v>853</v>
      </c>
      <c r="H69" s="94">
        <v>32.200000000000003</v>
      </c>
      <c r="I69" s="94">
        <v>1.6</v>
      </c>
      <c r="J69" s="94">
        <v>1.6</v>
      </c>
      <c r="K69" s="94">
        <v>1.6</v>
      </c>
      <c r="L69" s="94">
        <f t="shared" si="14"/>
        <v>37</v>
      </c>
      <c r="M69" s="123"/>
    </row>
    <row r="70" spans="1:13" ht="38.25" customHeight="1" x14ac:dyDescent="0.3">
      <c r="A70" s="240"/>
      <c r="B70" s="224"/>
      <c r="C70" s="234"/>
      <c r="D70" s="193" t="s">
        <v>23</v>
      </c>
      <c r="E70" s="190" t="s">
        <v>24</v>
      </c>
      <c r="F70" s="193" t="s">
        <v>101</v>
      </c>
      <c r="G70" s="190">
        <v>611</v>
      </c>
      <c r="H70" s="94">
        <v>39281.9</v>
      </c>
      <c r="I70" s="94">
        <v>31754.799999999999</v>
      </c>
      <c r="J70" s="94">
        <v>31754.799999999999</v>
      </c>
      <c r="K70" s="94">
        <v>31754.799999999999</v>
      </c>
      <c r="L70" s="94">
        <f t="shared" si="14"/>
        <v>134546.29999999999</v>
      </c>
      <c r="M70" s="123"/>
    </row>
    <row r="71" spans="1:13" ht="39" customHeight="1" x14ac:dyDescent="0.3">
      <c r="A71" s="240"/>
      <c r="B71" s="224"/>
      <c r="C71" s="234"/>
      <c r="D71" s="193" t="s">
        <v>23</v>
      </c>
      <c r="E71" s="190" t="s">
        <v>24</v>
      </c>
      <c r="F71" s="193" t="s">
        <v>103</v>
      </c>
      <c r="G71" s="190">
        <v>611</v>
      </c>
      <c r="H71" s="94">
        <v>33800</v>
      </c>
      <c r="I71" s="94">
        <v>37964.199999999997</v>
      </c>
      <c r="J71" s="94">
        <v>37096.1</v>
      </c>
      <c r="K71" s="94">
        <v>37096.1</v>
      </c>
      <c r="L71" s="94">
        <f t="shared" si="14"/>
        <v>145956.4</v>
      </c>
      <c r="M71" s="123"/>
    </row>
    <row r="72" spans="1:13" ht="19.5" customHeight="1" x14ac:dyDescent="0.3">
      <c r="A72" s="240"/>
      <c r="B72" s="225"/>
      <c r="C72" s="234"/>
      <c r="D72" s="193" t="s">
        <v>23</v>
      </c>
      <c r="E72" s="190" t="s">
        <v>24</v>
      </c>
      <c r="F72" s="193" t="s">
        <v>103</v>
      </c>
      <c r="G72" s="190">
        <v>612</v>
      </c>
      <c r="H72" s="94">
        <v>0</v>
      </c>
      <c r="I72" s="94"/>
      <c r="J72" s="94"/>
      <c r="K72" s="94"/>
      <c r="L72" s="94">
        <f t="shared" si="14"/>
        <v>0</v>
      </c>
      <c r="M72" s="123"/>
    </row>
    <row r="73" spans="1:13" ht="72.75" customHeight="1" x14ac:dyDescent="0.3">
      <c r="A73" s="172" t="s">
        <v>141</v>
      </c>
      <c r="B73" s="169" t="s">
        <v>116</v>
      </c>
      <c r="C73" s="169" t="s">
        <v>25</v>
      </c>
      <c r="D73" s="193" t="s">
        <v>23</v>
      </c>
      <c r="E73" s="193" t="s">
        <v>24</v>
      </c>
      <c r="F73" s="193" t="s">
        <v>105</v>
      </c>
      <c r="G73" s="190">
        <v>540</v>
      </c>
      <c r="H73" s="94">
        <v>28146</v>
      </c>
      <c r="I73" s="94">
        <v>28922</v>
      </c>
      <c r="J73" s="94">
        <v>28922</v>
      </c>
      <c r="K73" s="94">
        <v>28922</v>
      </c>
      <c r="L73" s="94">
        <f t="shared" si="14"/>
        <v>114912</v>
      </c>
      <c r="M73" s="123"/>
    </row>
    <row r="74" spans="1:13" ht="39" customHeight="1" x14ac:dyDescent="0.3">
      <c r="A74" s="240" t="s">
        <v>142</v>
      </c>
      <c r="B74" s="255" t="s">
        <v>117</v>
      </c>
      <c r="C74" s="234" t="s">
        <v>12</v>
      </c>
      <c r="D74" s="193" t="s">
        <v>23</v>
      </c>
      <c r="E74" s="193" t="s">
        <v>14</v>
      </c>
      <c r="F74" s="193" t="s">
        <v>54</v>
      </c>
      <c r="G74" s="190"/>
      <c r="H74" s="202">
        <f>H75+H76+H77+H79+H80+H78</f>
        <v>199091.1</v>
      </c>
      <c r="I74" s="202">
        <f t="shared" ref="I74:J74" si="15">I75+I76+I77+I79+I80</f>
        <v>197580.3</v>
      </c>
      <c r="J74" s="202">
        <f t="shared" si="15"/>
        <v>197580.3</v>
      </c>
      <c r="K74" s="202">
        <f t="shared" ref="K74" si="16">K75+K76+K77+K79+K80</f>
        <v>197580.3</v>
      </c>
      <c r="L74" s="94">
        <f t="shared" si="14"/>
        <v>791832</v>
      </c>
      <c r="M74" s="124"/>
    </row>
    <row r="75" spans="1:13" ht="32.25" customHeight="1" x14ac:dyDescent="0.3">
      <c r="A75" s="240"/>
      <c r="B75" s="255"/>
      <c r="C75" s="234"/>
      <c r="D75" s="193" t="s">
        <v>23</v>
      </c>
      <c r="E75" s="193" t="s">
        <v>14</v>
      </c>
      <c r="F75" s="193" t="s">
        <v>54</v>
      </c>
      <c r="G75" s="190">
        <v>111</v>
      </c>
      <c r="H75" s="94">
        <v>14056.8</v>
      </c>
      <c r="I75" s="94">
        <v>13267.5</v>
      </c>
      <c r="J75" s="94">
        <v>13296</v>
      </c>
      <c r="K75" s="94">
        <v>13296</v>
      </c>
      <c r="L75" s="94">
        <f t="shared" si="14"/>
        <v>53916.3</v>
      </c>
      <c r="M75" s="124"/>
    </row>
    <row r="76" spans="1:13" ht="33.75" customHeight="1" x14ac:dyDescent="0.3">
      <c r="A76" s="240"/>
      <c r="B76" s="255"/>
      <c r="C76" s="234"/>
      <c r="D76" s="193" t="s">
        <v>23</v>
      </c>
      <c r="E76" s="193" t="s">
        <v>14</v>
      </c>
      <c r="F76" s="193" t="s">
        <v>54</v>
      </c>
      <c r="G76" s="190">
        <v>119</v>
      </c>
      <c r="H76" s="94">
        <v>4218.7</v>
      </c>
      <c r="I76" s="94">
        <v>4048.5</v>
      </c>
      <c r="J76" s="94">
        <v>4020</v>
      </c>
      <c r="K76" s="94">
        <v>4020</v>
      </c>
      <c r="L76" s="94">
        <f t="shared" si="14"/>
        <v>16307.2</v>
      </c>
      <c r="M76" s="124"/>
    </row>
    <row r="77" spans="1:13" ht="36" customHeight="1" x14ac:dyDescent="0.3">
      <c r="A77" s="240"/>
      <c r="B77" s="255"/>
      <c r="C77" s="234"/>
      <c r="D77" s="193" t="s">
        <v>23</v>
      </c>
      <c r="E77" s="193" t="s">
        <v>14</v>
      </c>
      <c r="F77" s="193" t="s">
        <v>54</v>
      </c>
      <c r="G77" s="190">
        <v>244</v>
      </c>
      <c r="H77" s="94">
        <v>701.6</v>
      </c>
      <c r="I77" s="94">
        <v>875.8</v>
      </c>
      <c r="J77" s="94">
        <v>875.8</v>
      </c>
      <c r="K77" s="94">
        <v>875.8</v>
      </c>
      <c r="L77" s="94">
        <f t="shared" si="14"/>
        <v>3329</v>
      </c>
      <c r="M77" s="124"/>
    </row>
    <row r="78" spans="1:13" ht="36" customHeight="1" x14ac:dyDescent="0.3">
      <c r="A78" s="240"/>
      <c r="B78" s="255"/>
      <c r="C78" s="234"/>
      <c r="D78" s="193" t="s">
        <v>23</v>
      </c>
      <c r="E78" s="193" t="s">
        <v>14</v>
      </c>
      <c r="F78" s="193" t="s">
        <v>54</v>
      </c>
      <c r="G78" s="190">
        <v>853</v>
      </c>
      <c r="H78" s="94">
        <v>1679.1</v>
      </c>
      <c r="I78" s="94"/>
      <c r="J78" s="94"/>
      <c r="K78" s="94"/>
      <c r="L78" s="94"/>
      <c r="M78" s="124"/>
    </row>
    <row r="79" spans="1:13" ht="36" customHeight="1" x14ac:dyDescent="0.3">
      <c r="A79" s="240"/>
      <c r="B79" s="255"/>
      <c r="C79" s="234"/>
      <c r="D79" s="193" t="s">
        <v>23</v>
      </c>
      <c r="E79" s="193" t="s">
        <v>14</v>
      </c>
      <c r="F79" s="193" t="s">
        <v>54</v>
      </c>
      <c r="G79" s="190">
        <v>611</v>
      </c>
      <c r="H79" s="94">
        <v>168509.2</v>
      </c>
      <c r="I79" s="94">
        <f>179388.5-I80</f>
        <v>174915.1</v>
      </c>
      <c r="J79" s="94">
        <v>175038.5</v>
      </c>
      <c r="K79" s="94">
        <v>175038.5</v>
      </c>
      <c r="L79" s="94">
        <f t="shared" si="14"/>
        <v>693501.3</v>
      </c>
      <c r="M79" s="124"/>
    </row>
    <row r="80" spans="1:13" ht="26.25" customHeight="1" x14ac:dyDescent="0.3">
      <c r="A80" s="240"/>
      <c r="B80" s="255"/>
      <c r="C80" s="234"/>
      <c r="D80" s="193" t="s">
        <v>23</v>
      </c>
      <c r="E80" s="193" t="s">
        <v>14</v>
      </c>
      <c r="F80" s="193" t="s">
        <v>54</v>
      </c>
      <c r="G80" s="190">
        <v>612</v>
      </c>
      <c r="H80" s="94">
        <v>9925.7000000000007</v>
      </c>
      <c r="I80" s="94">
        <v>4473.3999999999996</v>
      </c>
      <c r="J80" s="94">
        <v>4350</v>
      </c>
      <c r="K80" s="94">
        <v>4350</v>
      </c>
      <c r="L80" s="94">
        <f t="shared" si="14"/>
        <v>23099.1</v>
      </c>
      <c r="M80" s="123"/>
    </row>
    <row r="81" spans="1:15" ht="39.75" customHeight="1" x14ac:dyDescent="0.3">
      <c r="A81" s="231" t="s">
        <v>143</v>
      </c>
      <c r="B81" s="237" t="s">
        <v>118</v>
      </c>
      <c r="C81" s="223" t="s">
        <v>62</v>
      </c>
      <c r="D81" s="193" t="s">
        <v>23</v>
      </c>
      <c r="E81" s="193" t="s">
        <v>14</v>
      </c>
      <c r="F81" s="193" t="s">
        <v>61</v>
      </c>
      <c r="G81" s="190"/>
      <c r="H81" s="94">
        <f>H82+H83+H85+H84</f>
        <v>36607.199999999997</v>
      </c>
      <c r="I81" s="94">
        <f t="shared" ref="I81:J81" si="17">I82+I83+I85</f>
        <v>36114</v>
      </c>
      <c r="J81" s="94">
        <f t="shared" si="17"/>
        <v>36114</v>
      </c>
      <c r="K81" s="94">
        <f t="shared" ref="K81" si="18">K82+K83+K85</f>
        <v>36114</v>
      </c>
      <c r="L81" s="94">
        <f t="shared" si="14"/>
        <v>144949.20000000001</v>
      </c>
      <c r="M81" s="123"/>
    </row>
    <row r="82" spans="1:15" ht="39" customHeight="1" x14ac:dyDescent="0.3">
      <c r="A82" s="232"/>
      <c r="B82" s="238"/>
      <c r="C82" s="224"/>
      <c r="D82" s="193" t="s">
        <v>23</v>
      </c>
      <c r="E82" s="193" t="s">
        <v>14</v>
      </c>
      <c r="F82" s="193" t="s">
        <v>61</v>
      </c>
      <c r="G82" s="190">
        <v>111</v>
      </c>
      <c r="H82" s="94">
        <v>1661.3</v>
      </c>
      <c r="I82" s="94">
        <v>1788.4</v>
      </c>
      <c r="J82" s="94">
        <v>1788.7</v>
      </c>
      <c r="K82" s="94">
        <v>1788.7</v>
      </c>
      <c r="L82" s="94">
        <f t="shared" si="14"/>
        <v>7027.1</v>
      </c>
      <c r="M82" s="123"/>
    </row>
    <row r="83" spans="1:15" ht="39" customHeight="1" x14ac:dyDescent="0.3">
      <c r="A83" s="232"/>
      <c r="B83" s="238"/>
      <c r="C83" s="224"/>
      <c r="D83" s="193" t="s">
        <v>23</v>
      </c>
      <c r="E83" s="193" t="s">
        <v>14</v>
      </c>
      <c r="F83" s="193" t="s">
        <v>61</v>
      </c>
      <c r="G83" s="190">
        <v>119</v>
      </c>
      <c r="H83" s="94">
        <v>535.1</v>
      </c>
      <c r="I83" s="94">
        <v>540.1</v>
      </c>
      <c r="J83" s="94">
        <v>539.79999999999995</v>
      </c>
      <c r="K83" s="94">
        <v>539.79999999999995</v>
      </c>
      <c r="L83" s="94">
        <f t="shared" si="14"/>
        <v>2154.8000000000002</v>
      </c>
      <c r="M83" s="123"/>
    </row>
    <row r="84" spans="1:15" ht="35.25" customHeight="1" x14ac:dyDescent="0.3">
      <c r="A84" s="232"/>
      <c r="B84" s="238"/>
      <c r="C84" s="224"/>
      <c r="D84" s="193" t="s">
        <v>23</v>
      </c>
      <c r="E84" s="193" t="s">
        <v>24</v>
      </c>
      <c r="F84" s="193" t="s">
        <v>61</v>
      </c>
      <c r="G84" s="190">
        <v>853</v>
      </c>
      <c r="H84" s="94">
        <v>0.1</v>
      </c>
      <c r="I84" s="94">
        <v>0</v>
      </c>
      <c r="J84" s="94">
        <v>0</v>
      </c>
      <c r="K84" s="94">
        <v>0</v>
      </c>
      <c r="L84" s="94">
        <f t="shared" si="14"/>
        <v>0.1</v>
      </c>
      <c r="M84" s="150"/>
    </row>
    <row r="85" spans="1:15" ht="42" customHeight="1" x14ac:dyDescent="0.3">
      <c r="A85" s="233"/>
      <c r="B85" s="239"/>
      <c r="C85" s="225"/>
      <c r="D85" s="193" t="s">
        <v>23</v>
      </c>
      <c r="E85" s="193" t="s">
        <v>14</v>
      </c>
      <c r="F85" s="193" t="s">
        <v>61</v>
      </c>
      <c r="G85" s="190">
        <v>611</v>
      </c>
      <c r="H85" s="94">
        <v>34410.699999999997</v>
      </c>
      <c r="I85" s="94">
        <v>33785.5</v>
      </c>
      <c r="J85" s="94">
        <v>33785.5</v>
      </c>
      <c r="K85" s="94">
        <v>33785.5</v>
      </c>
      <c r="L85" s="94">
        <f t="shared" si="14"/>
        <v>135767.20000000001</v>
      </c>
      <c r="M85" s="123"/>
    </row>
    <row r="86" spans="1:15" ht="37.5" customHeight="1" x14ac:dyDescent="0.3">
      <c r="A86" s="240" t="s">
        <v>85</v>
      </c>
      <c r="B86" s="252" t="s">
        <v>100</v>
      </c>
      <c r="C86" s="234" t="s">
        <v>12</v>
      </c>
      <c r="D86" s="193" t="s">
        <v>23</v>
      </c>
      <c r="E86" s="193" t="s">
        <v>13</v>
      </c>
      <c r="F86" s="193" t="s">
        <v>55</v>
      </c>
      <c r="G86" s="190"/>
      <c r="H86" s="202">
        <f>H87+H88+H89</f>
        <v>21229.7</v>
      </c>
      <c r="I86" s="202">
        <f t="shared" ref="I86:J86" si="19">I87+I88+I89</f>
        <v>17433.8</v>
      </c>
      <c r="J86" s="202">
        <f t="shared" si="19"/>
        <v>17433.8</v>
      </c>
      <c r="K86" s="202">
        <f t="shared" ref="K86" si="20">K87+K88+K89</f>
        <v>17433.8</v>
      </c>
      <c r="L86" s="94">
        <f t="shared" si="14"/>
        <v>73531.100000000006</v>
      </c>
      <c r="M86" s="124"/>
    </row>
    <row r="87" spans="1:15" ht="42.75" customHeight="1" x14ac:dyDescent="0.3">
      <c r="A87" s="240"/>
      <c r="B87" s="253"/>
      <c r="C87" s="234"/>
      <c r="D87" s="193" t="s">
        <v>23</v>
      </c>
      <c r="E87" s="193" t="s">
        <v>13</v>
      </c>
      <c r="F87" s="193" t="s">
        <v>55</v>
      </c>
      <c r="G87" s="190">
        <v>612</v>
      </c>
      <c r="H87" s="94">
        <v>19749.3</v>
      </c>
      <c r="I87" s="94">
        <v>15927.7</v>
      </c>
      <c r="J87" s="94">
        <v>15927.7</v>
      </c>
      <c r="K87" s="94">
        <v>15927.7</v>
      </c>
      <c r="L87" s="94">
        <f t="shared" si="14"/>
        <v>67532.399999999994</v>
      </c>
      <c r="M87" s="124"/>
    </row>
    <row r="88" spans="1:15" ht="42.75" customHeight="1" x14ac:dyDescent="0.3">
      <c r="A88" s="240"/>
      <c r="B88" s="253"/>
      <c r="C88" s="234"/>
      <c r="D88" s="193" t="s">
        <v>23</v>
      </c>
      <c r="E88" s="193" t="s">
        <v>13</v>
      </c>
      <c r="F88" s="193" t="s">
        <v>55</v>
      </c>
      <c r="G88" s="190">
        <v>321</v>
      </c>
      <c r="H88" s="94">
        <v>464.5</v>
      </c>
      <c r="I88" s="94">
        <v>452.5</v>
      </c>
      <c r="J88" s="94">
        <v>452.5</v>
      </c>
      <c r="K88" s="94">
        <v>452.5</v>
      </c>
      <c r="L88" s="94">
        <f t="shared" si="14"/>
        <v>1822</v>
      </c>
      <c r="M88" s="124"/>
    </row>
    <row r="89" spans="1:15" ht="44.25" customHeight="1" x14ac:dyDescent="0.3">
      <c r="A89" s="240"/>
      <c r="B89" s="254"/>
      <c r="C89" s="234"/>
      <c r="D89" s="193" t="s">
        <v>23</v>
      </c>
      <c r="E89" s="193" t="s">
        <v>13</v>
      </c>
      <c r="F89" s="193" t="s">
        <v>55</v>
      </c>
      <c r="G89" s="190">
        <v>244</v>
      </c>
      <c r="H89" s="94">
        <v>1015.9</v>
      </c>
      <c r="I89" s="94">
        <v>1053.5999999999999</v>
      </c>
      <c r="J89" s="94">
        <v>1053.5999999999999</v>
      </c>
      <c r="K89" s="94">
        <v>1053.5999999999999</v>
      </c>
      <c r="L89" s="94">
        <f t="shared" si="14"/>
        <v>4176.7</v>
      </c>
      <c r="M89" s="124"/>
      <c r="O89" s="48"/>
    </row>
    <row r="90" spans="1:15" ht="44.25" customHeight="1" x14ac:dyDescent="0.3">
      <c r="A90" s="231" t="s">
        <v>86</v>
      </c>
      <c r="B90" s="223" t="s">
        <v>126</v>
      </c>
      <c r="C90" s="223" t="s">
        <v>12</v>
      </c>
      <c r="D90" s="193" t="s">
        <v>23</v>
      </c>
      <c r="E90" s="193" t="s">
        <v>24</v>
      </c>
      <c r="F90" s="193" t="s">
        <v>127</v>
      </c>
      <c r="G90" s="190"/>
      <c r="H90" s="94">
        <f>H91+H92+H93</f>
        <v>7920.4</v>
      </c>
      <c r="I90" s="94"/>
      <c r="J90" s="94"/>
      <c r="K90" s="94"/>
      <c r="L90" s="94">
        <f>H90+I90+J90+K90</f>
        <v>7920.4</v>
      </c>
      <c r="M90" s="124"/>
      <c r="O90" s="48"/>
    </row>
    <row r="91" spans="1:15" ht="43.5" customHeight="1" x14ac:dyDescent="0.3">
      <c r="A91" s="232"/>
      <c r="B91" s="224"/>
      <c r="C91" s="224"/>
      <c r="D91" s="193" t="s">
        <v>23</v>
      </c>
      <c r="E91" s="193" t="s">
        <v>24</v>
      </c>
      <c r="F91" s="193" t="s">
        <v>127</v>
      </c>
      <c r="G91" s="190">
        <v>111</v>
      </c>
      <c r="H91" s="94">
        <v>684</v>
      </c>
      <c r="I91" s="94"/>
      <c r="J91" s="94"/>
      <c r="K91" s="94"/>
      <c r="L91" s="94">
        <f t="shared" ref="L91:L93" si="21">H91+I91+J91+K91</f>
        <v>684</v>
      </c>
      <c r="M91" s="124"/>
      <c r="O91" s="48"/>
    </row>
    <row r="92" spans="1:15" ht="27.75" customHeight="1" x14ac:dyDescent="0.3">
      <c r="A92" s="232"/>
      <c r="B92" s="224"/>
      <c r="C92" s="224"/>
      <c r="D92" s="193" t="s">
        <v>23</v>
      </c>
      <c r="E92" s="193" t="s">
        <v>24</v>
      </c>
      <c r="F92" s="193" t="s">
        <v>127</v>
      </c>
      <c r="G92" s="190">
        <v>119</v>
      </c>
      <c r="H92" s="94">
        <v>283.5</v>
      </c>
      <c r="I92" s="94"/>
      <c r="J92" s="94"/>
      <c r="K92" s="94"/>
      <c r="L92" s="94">
        <f t="shared" si="21"/>
        <v>283.5</v>
      </c>
      <c r="M92" s="124"/>
      <c r="O92" s="48"/>
    </row>
    <row r="93" spans="1:15" ht="33.75" customHeight="1" x14ac:dyDescent="0.3">
      <c r="A93" s="233"/>
      <c r="B93" s="225"/>
      <c r="C93" s="225"/>
      <c r="D93" s="193" t="s">
        <v>23</v>
      </c>
      <c r="E93" s="193" t="s">
        <v>24</v>
      </c>
      <c r="F93" s="193" t="s">
        <v>127</v>
      </c>
      <c r="G93" s="190">
        <v>611</v>
      </c>
      <c r="H93" s="94">
        <v>6952.9</v>
      </c>
      <c r="I93" s="94"/>
      <c r="J93" s="94"/>
      <c r="K93" s="94"/>
      <c r="L93" s="94">
        <f t="shared" si="21"/>
        <v>6952.9</v>
      </c>
      <c r="M93" s="124"/>
      <c r="O93" s="48"/>
    </row>
    <row r="94" spans="1:15" ht="35.25" customHeight="1" x14ac:dyDescent="0.3">
      <c r="A94" s="231" t="s">
        <v>58</v>
      </c>
      <c r="B94" s="223" t="s">
        <v>129</v>
      </c>
      <c r="C94" s="223" t="s">
        <v>12</v>
      </c>
      <c r="D94" s="193" t="s">
        <v>23</v>
      </c>
      <c r="E94" s="193" t="s">
        <v>24</v>
      </c>
      <c r="F94" s="193" t="s">
        <v>131</v>
      </c>
      <c r="G94" s="190"/>
      <c r="H94" s="94">
        <f>H95+H96</f>
        <v>2611.8000000000002</v>
      </c>
      <c r="I94" s="94"/>
      <c r="J94" s="94"/>
      <c r="K94" s="94"/>
      <c r="L94" s="94">
        <f>H94+I94+J94+K94</f>
        <v>2611.8000000000002</v>
      </c>
      <c r="M94" s="124"/>
      <c r="O94" s="48"/>
    </row>
    <row r="95" spans="1:15" ht="29.25" customHeight="1" x14ac:dyDescent="0.3">
      <c r="A95" s="232"/>
      <c r="B95" s="224"/>
      <c r="C95" s="224"/>
      <c r="D95" s="193" t="s">
        <v>23</v>
      </c>
      <c r="E95" s="193" t="s">
        <v>24</v>
      </c>
      <c r="F95" s="193" t="s">
        <v>131</v>
      </c>
      <c r="G95" s="190">
        <v>244</v>
      </c>
      <c r="H95" s="94">
        <v>434</v>
      </c>
      <c r="I95" s="94"/>
      <c r="J95" s="94"/>
      <c r="K95" s="94"/>
      <c r="L95" s="94"/>
      <c r="M95" s="124"/>
      <c r="O95" s="48"/>
    </row>
    <row r="96" spans="1:15" ht="30" customHeight="1" x14ac:dyDescent="0.3">
      <c r="A96" s="233"/>
      <c r="B96" s="225"/>
      <c r="C96" s="225"/>
      <c r="D96" s="193" t="s">
        <v>23</v>
      </c>
      <c r="E96" s="193" t="s">
        <v>24</v>
      </c>
      <c r="F96" s="193" t="s">
        <v>131</v>
      </c>
      <c r="G96" s="190">
        <v>612</v>
      </c>
      <c r="H96" s="94">
        <v>2177.8000000000002</v>
      </c>
      <c r="I96" s="94"/>
      <c r="J96" s="94"/>
      <c r="K96" s="94"/>
      <c r="L96" s="94"/>
      <c r="M96" s="124"/>
      <c r="O96" s="48"/>
    </row>
    <row r="97" spans="1:19" ht="117" customHeight="1" x14ac:dyDescent="0.3">
      <c r="A97" s="173" t="s">
        <v>59</v>
      </c>
      <c r="B97" s="171" t="s">
        <v>136</v>
      </c>
      <c r="C97" s="190" t="s">
        <v>12</v>
      </c>
      <c r="D97" s="193" t="s">
        <v>23</v>
      </c>
      <c r="E97" s="193" t="s">
        <v>24</v>
      </c>
      <c r="F97" s="193" t="s">
        <v>137</v>
      </c>
      <c r="G97" s="190">
        <v>612</v>
      </c>
      <c r="H97" s="94">
        <v>26.1</v>
      </c>
      <c r="I97" s="94">
        <v>75</v>
      </c>
      <c r="J97" s="94">
        <v>75</v>
      </c>
      <c r="K97" s="94">
        <v>75</v>
      </c>
      <c r="L97" s="94">
        <f>H97+I97+J97+K97</f>
        <v>251.1</v>
      </c>
      <c r="M97" s="124"/>
      <c r="O97" s="48"/>
    </row>
    <row r="98" spans="1:19" ht="85.5" customHeight="1" x14ac:dyDescent="0.3">
      <c r="A98" s="173" t="s">
        <v>128</v>
      </c>
      <c r="B98" s="171" t="s">
        <v>166</v>
      </c>
      <c r="C98" s="190" t="s">
        <v>164</v>
      </c>
      <c r="D98" s="193" t="s">
        <v>23</v>
      </c>
      <c r="E98" s="193" t="s">
        <v>24</v>
      </c>
      <c r="F98" s="193" t="s">
        <v>167</v>
      </c>
      <c r="G98" s="190">
        <v>611</v>
      </c>
      <c r="H98" s="94"/>
      <c r="I98" s="94">
        <v>1500</v>
      </c>
      <c r="J98" s="94">
        <v>0</v>
      </c>
      <c r="K98" s="94">
        <v>0</v>
      </c>
      <c r="L98" s="94">
        <f>H98+I98+J98+K98</f>
        <v>1500</v>
      </c>
      <c r="M98" s="151"/>
      <c r="O98" s="48"/>
    </row>
    <row r="99" spans="1:19" ht="41.25" customHeight="1" x14ac:dyDescent="0.3">
      <c r="A99" s="231" t="s">
        <v>130</v>
      </c>
      <c r="B99" s="223" t="s">
        <v>170</v>
      </c>
      <c r="C99" s="223" t="s">
        <v>164</v>
      </c>
      <c r="D99" s="193" t="s">
        <v>23</v>
      </c>
      <c r="E99" s="193" t="s">
        <v>24</v>
      </c>
      <c r="F99" s="193" t="s">
        <v>172</v>
      </c>
      <c r="G99" s="190"/>
      <c r="H99" s="94">
        <v>0</v>
      </c>
      <c r="I99" s="94">
        <f>I100+I101+I102</f>
        <v>7192.2</v>
      </c>
      <c r="J99" s="94">
        <f>J100+J101+J102</f>
        <v>0</v>
      </c>
      <c r="K99" s="94">
        <f>K100+K101+K102</f>
        <v>0</v>
      </c>
      <c r="L99" s="94">
        <f>L100+L101+L102</f>
        <v>7192.2</v>
      </c>
      <c r="M99" s="151"/>
      <c r="O99" s="48"/>
    </row>
    <row r="100" spans="1:19" ht="40.5" customHeight="1" x14ac:dyDescent="0.3">
      <c r="A100" s="232"/>
      <c r="B100" s="224"/>
      <c r="C100" s="224"/>
      <c r="D100" s="193" t="s">
        <v>23</v>
      </c>
      <c r="E100" s="193" t="s">
        <v>24</v>
      </c>
      <c r="F100" s="193" t="s">
        <v>172</v>
      </c>
      <c r="G100" s="190">
        <v>111</v>
      </c>
      <c r="H100" s="94">
        <v>0</v>
      </c>
      <c r="I100" s="94">
        <v>709.4</v>
      </c>
      <c r="J100" s="94">
        <v>0</v>
      </c>
      <c r="K100" s="94">
        <v>0</v>
      </c>
      <c r="L100" s="94">
        <f>H100+I100+J100+K100</f>
        <v>709.4</v>
      </c>
      <c r="M100" s="151"/>
      <c r="O100" s="48"/>
    </row>
    <row r="101" spans="1:19" ht="38.25" customHeight="1" x14ac:dyDescent="0.3">
      <c r="A101" s="232"/>
      <c r="B101" s="224"/>
      <c r="C101" s="224"/>
      <c r="D101" s="193" t="s">
        <v>23</v>
      </c>
      <c r="E101" s="193" t="s">
        <v>24</v>
      </c>
      <c r="F101" s="193" t="s">
        <v>172</v>
      </c>
      <c r="G101" s="190">
        <v>119</v>
      </c>
      <c r="H101" s="94">
        <v>0</v>
      </c>
      <c r="I101" s="94">
        <v>214.3</v>
      </c>
      <c r="J101" s="94">
        <v>0</v>
      </c>
      <c r="K101" s="94">
        <v>0</v>
      </c>
      <c r="L101" s="94">
        <f>H101+I101+J101+K101</f>
        <v>214.3</v>
      </c>
      <c r="M101" s="151"/>
      <c r="O101" s="48"/>
    </row>
    <row r="102" spans="1:19" ht="35.25" customHeight="1" x14ac:dyDescent="0.3">
      <c r="A102" s="233"/>
      <c r="B102" s="225"/>
      <c r="C102" s="225"/>
      <c r="D102" s="193" t="s">
        <v>23</v>
      </c>
      <c r="E102" s="193" t="s">
        <v>24</v>
      </c>
      <c r="F102" s="193" t="s">
        <v>172</v>
      </c>
      <c r="G102" s="190">
        <v>611</v>
      </c>
      <c r="H102" s="94">
        <v>0</v>
      </c>
      <c r="I102" s="94">
        <v>6268.5</v>
      </c>
      <c r="J102" s="94">
        <v>0</v>
      </c>
      <c r="K102" s="94">
        <v>0</v>
      </c>
      <c r="L102" s="94">
        <f>H102+I102+J102+K102</f>
        <v>6268.5</v>
      </c>
      <c r="M102" s="151"/>
      <c r="O102" s="48"/>
    </row>
    <row r="103" spans="1:19" ht="35.25" customHeight="1" x14ac:dyDescent="0.3">
      <c r="A103" s="231" t="s">
        <v>163</v>
      </c>
      <c r="B103" s="223" t="s">
        <v>176</v>
      </c>
      <c r="C103" s="223" t="s">
        <v>164</v>
      </c>
      <c r="D103" s="193" t="s">
        <v>23</v>
      </c>
      <c r="E103" s="193" t="s">
        <v>24</v>
      </c>
      <c r="F103" s="193" t="s">
        <v>175</v>
      </c>
      <c r="G103" s="190"/>
      <c r="H103" s="94">
        <f>H104+H105+H106</f>
        <v>294.7</v>
      </c>
      <c r="I103" s="94">
        <f>I104+I105+I106</f>
        <v>0</v>
      </c>
      <c r="J103" s="94">
        <f>J104+J105+J106</f>
        <v>0</v>
      </c>
      <c r="K103" s="94">
        <f>K104+K105+K106</f>
        <v>0</v>
      </c>
      <c r="L103" s="94">
        <f>L104+L105+L106</f>
        <v>294.7</v>
      </c>
      <c r="M103" s="151"/>
      <c r="O103" s="48"/>
    </row>
    <row r="104" spans="1:19" ht="32.25" customHeight="1" x14ac:dyDescent="0.3">
      <c r="A104" s="232"/>
      <c r="B104" s="224"/>
      <c r="C104" s="224"/>
      <c r="D104" s="193" t="s">
        <v>23</v>
      </c>
      <c r="E104" s="193" t="s">
        <v>24</v>
      </c>
      <c r="F104" s="193" t="s">
        <v>175</v>
      </c>
      <c r="G104" s="190">
        <v>111</v>
      </c>
      <c r="H104" s="94">
        <v>26.2</v>
      </c>
      <c r="I104" s="94"/>
      <c r="J104" s="94">
        <v>0</v>
      </c>
      <c r="K104" s="94">
        <v>0</v>
      </c>
      <c r="L104" s="94">
        <f>H104+I104+J104</f>
        <v>26.2</v>
      </c>
      <c r="M104" s="151"/>
      <c r="O104" s="48"/>
    </row>
    <row r="105" spans="1:19" ht="24.75" customHeight="1" x14ac:dyDescent="0.3">
      <c r="A105" s="232"/>
      <c r="B105" s="224"/>
      <c r="C105" s="224"/>
      <c r="D105" s="193" t="s">
        <v>23</v>
      </c>
      <c r="E105" s="193" t="s">
        <v>24</v>
      </c>
      <c r="F105" s="193" t="s">
        <v>175</v>
      </c>
      <c r="G105" s="190">
        <v>119</v>
      </c>
      <c r="H105" s="94">
        <v>7.9</v>
      </c>
      <c r="I105" s="94"/>
      <c r="J105" s="94"/>
      <c r="K105" s="94"/>
      <c r="L105" s="94">
        <f>H105+I105+J105</f>
        <v>7.9</v>
      </c>
      <c r="M105" s="151"/>
      <c r="O105" s="48"/>
    </row>
    <row r="106" spans="1:19" ht="27.75" customHeight="1" x14ac:dyDescent="0.3">
      <c r="A106" s="233"/>
      <c r="B106" s="225"/>
      <c r="C106" s="225"/>
      <c r="D106" s="193" t="s">
        <v>23</v>
      </c>
      <c r="E106" s="193" t="s">
        <v>24</v>
      </c>
      <c r="F106" s="193" t="s">
        <v>175</v>
      </c>
      <c r="G106" s="190">
        <v>611</v>
      </c>
      <c r="H106" s="94">
        <v>260.60000000000002</v>
      </c>
      <c r="I106" s="94">
        <v>0</v>
      </c>
      <c r="J106" s="94">
        <v>0</v>
      </c>
      <c r="K106" s="94">
        <v>0</v>
      </c>
      <c r="L106" s="94">
        <f>H106+I106+J106</f>
        <v>260.60000000000002</v>
      </c>
      <c r="M106" s="151"/>
      <c r="O106" s="48"/>
    </row>
    <row r="107" spans="1:19" ht="78" customHeight="1" x14ac:dyDescent="0.3">
      <c r="A107" s="173" t="s">
        <v>165</v>
      </c>
      <c r="B107" s="171" t="s">
        <v>180</v>
      </c>
      <c r="C107" s="171" t="s">
        <v>12</v>
      </c>
      <c r="D107" s="193" t="s">
        <v>23</v>
      </c>
      <c r="E107" s="193" t="s">
        <v>24</v>
      </c>
      <c r="F107" s="193" t="s">
        <v>181</v>
      </c>
      <c r="G107" s="190">
        <v>612</v>
      </c>
      <c r="H107" s="94">
        <v>260</v>
      </c>
      <c r="I107" s="94"/>
      <c r="J107" s="94"/>
      <c r="K107" s="94"/>
      <c r="L107" s="94">
        <f>H107+I107+J107</f>
        <v>260</v>
      </c>
      <c r="M107" s="151"/>
      <c r="O107" s="48"/>
    </row>
    <row r="108" spans="1:19" ht="30.75" customHeight="1" x14ac:dyDescent="0.3">
      <c r="A108" s="228" t="s">
        <v>173</v>
      </c>
      <c r="B108" s="223" t="s">
        <v>199</v>
      </c>
      <c r="C108" s="223" t="s">
        <v>12</v>
      </c>
      <c r="D108" s="193" t="s">
        <v>23</v>
      </c>
      <c r="E108" s="193" t="s">
        <v>24</v>
      </c>
      <c r="F108" s="193" t="s">
        <v>200</v>
      </c>
      <c r="G108" s="190"/>
      <c r="H108" s="94">
        <f>H109+H110</f>
        <v>488.2</v>
      </c>
      <c r="I108" s="94"/>
      <c r="J108" s="94"/>
      <c r="K108" s="94"/>
      <c r="L108" s="196"/>
      <c r="M108" s="105"/>
      <c r="P108" s="48"/>
      <c r="Q108" s="48"/>
      <c r="R108" s="48"/>
      <c r="S108" s="48"/>
    </row>
    <row r="109" spans="1:19" ht="29.25" customHeight="1" x14ac:dyDescent="0.3">
      <c r="A109" s="229"/>
      <c r="B109" s="224"/>
      <c r="C109" s="224"/>
      <c r="D109" s="193" t="s">
        <v>23</v>
      </c>
      <c r="E109" s="193" t="s">
        <v>24</v>
      </c>
      <c r="F109" s="193" t="s">
        <v>200</v>
      </c>
      <c r="G109" s="190">
        <v>244</v>
      </c>
      <c r="H109" s="94">
        <v>89</v>
      </c>
      <c r="I109" s="94"/>
      <c r="J109" s="94"/>
      <c r="K109" s="94"/>
      <c r="L109" s="196"/>
      <c r="M109" s="105"/>
      <c r="P109" s="48"/>
      <c r="Q109" s="48"/>
      <c r="R109" s="48"/>
      <c r="S109" s="48"/>
    </row>
    <row r="110" spans="1:19" ht="26.25" customHeight="1" x14ac:dyDescent="0.3">
      <c r="A110" s="230"/>
      <c r="B110" s="225"/>
      <c r="C110" s="225"/>
      <c r="D110" s="193" t="s">
        <v>23</v>
      </c>
      <c r="E110" s="193" t="s">
        <v>24</v>
      </c>
      <c r="F110" s="193" t="s">
        <v>200</v>
      </c>
      <c r="G110" s="190">
        <v>611</v>
      </c>
      <c r="H110" s="94">
        <v>399.2</v>
      </c>
      <c r="I110" s="94"/>
      <c r="J110" s="94"/>
      <c r="K110" s="94"/>
      <c r="L110" s="196"/>
      <c r="M110" s="105"/>
      <c r="P110" s="48"/>
      <c r="Q110" s="48"/>
      <c r="R110" s="48"/>
      <c r="S110" s="48"/>
    </row>
    <row r="111" spans="1:19" ht="75.75" customHeight="1" x14ac:dyDescent="0.3">
      <c r="A111" s="209" t="s">
        <v>209</v>
      </c>
      <c r="B111" s="171" t="s">
        <v>114</v>
      </c>
      <c r="C111" s="171" t="s">
        <v>12</v>
      </c>
      <c r="D111" s="193" t="s">
        <v>23</v>
      </c>
      <c r="E111" s="193" t="s">
        <v>24</v>
      </c>
      <c r="F111" s="193" t="s">
        <v>47</v>
      </c>
      <c r="G111" s="190">
        <v>611</v>
      </c>
      <c r="H111" s="94"/>
      <c r="I111" s="94">
        <v>75</v>
      </c>
      <c r="J111" s="94">
        <v>75</v>
      </c>
      <c r="K111" s="94">
        <v>75</v>
      </c>
      <c r="L111" s="196"/>
      <c r="M111" s="105"/>
      <c r="P111" s="48"/>
      <c r="Q111" s="48"/>
      <c r="R111" s="48"/>
      <c r="S111" s="48"/>
    </row>
    <row r="112" spans="1:19" ht="114.75" customHeight="1" x14ac:dyDescent="0.3">
      <c r="A112" s="222" t="s">
        <v>179</v>
      </c>
      <c r="B112" s="221" t="s">
        <v>210</v>
      </c>
      <c r="C112" s="221" t="s">
        <v>12</v>
      </c>
      <c r="D112" s="220" t="s">
        <v>23</v>
      </c>
      <c r="E112" s="220" t="s">
        <v>24</v>
      </c>
      <c r="F112" s="220" t="s">
        <v>211</v>
      </c>
      <c r="G112" s="219">
        <v>611</v>
      </c>
      <c r="H112" s="94">
        <v>19.8</v>
      </c>
      <c r="I112" s="94"/>
      <c r="J112" s="94"/>
      <c r="K112" s="94"/>
      <c r="L112" s="196"/>
      <c r="M112" s="105"/>
      <c r="P112" s="48"/>
      <c r="Q112" s="48"/>
      <c r="R112" s="48"/>
      <c r="S112" s="48"/>
    </row>
    <row r="113" spans="1:19" ht="114.75" customHeight="1" x14ac:dyDescent="0.3">
      <c r="A113" s="222" t="s">
        <v>214</v>
      </c>
      <c r="B113" s="221" t="s">
        <v>212</v>
      </c>
      <c r="C113" s="221" t="s">
        <v>12</v>
      </c>
      <c r="D113" s="220" t="s">
        <v>23</v>
      </c>
      <c r="E113" s="220" t="s">
        <v>24</v>
      </c>
      <c r="F113" s="220" t="s">
        <v>213</v>
      </c>
      <c r="G113" s="219">
        <v>611</v>
      </c>
      <c r="H113" s="94">
        <v>3102.6</v>
      </c>
      <c r="I113" s="94"/>
      <c r="J113" s="94"/>
      <c r="K113" s="94"/>
      <c r="L113" s="196"/>
      <c r="M113" s="105"/>
      <c r="P113" s="48"/>
      <c r="Q113" s="48"/>
      <c r="R113" s="48"/>
      <c r="S113" s="48"/>
    </row>
    <row r="114" spans="1:19" ht="114.75" customHeight="1" x14ac:dyDescent="0.3">
      <c r="A114" s="222" t="s">
        <v>215</v>
      </c>
      <c r="B114" s="221" t="s">
        <v>216</v>
      </c>
      <c r="C114" s="221" t="s">
        <v>12</v>
      </c>
      <c r="D114" s="220" t="s">
        <v>23</v>
      </c>
      <c r="E114" s="220" t="s">
        <v>24</v>
      </c>
      <c r="F114" s="220" t="s">
        <v>217</v>
      </c>
      <c r="G114" s="219">
        <v>611</v>
      </c>
      <c r="H114" s="94">
        <v>11.5</v>
      </c>
      <c r="I114" s="94"/>
      <c r="J114" s="94"/>
      <c r="K114" s="94"/>
      <c r="L114" s="196"/>
      <c r="M114" s="105"/>
      <c r="P114" s="48"/>
      <c r="Q114" s="48"/>
      <c r="R114" s="48"/>
      <c r="S114" s="48"/>
    </row>
    <row r="115" spans="1:19" ht="21" customHeight="1" x14ac:dyDescent="0.3">
      <c r="A115" s="244" t="s">
        <v>16</v>
      </c>
      <c r="B115" s="244"/>
      <c r="C115" s="190"/>
      <c r="D115" s="193"/>
      <c r="E115" s="193"/>
      <c r="F115" s="193"/>
      <c r="G115" s="94"/>
      <c r="H115" s="94">
        <f>H63+H70+H71+H72+H73+H74+H81+H86+H90+H94+H97+H98+H99+H107+H103+H108+H112+H113+H114</f>
        <v>382969.1</v>
      </c>
      <c r="I115" s="94">
        <f>I63+I70+I71+I72+I73+I74+I81+I86+I90+I94+I97+I98+I99+I107+I103+I108+I111+I113</f>
        <v>368125.8</v>
      </c>
      <c r="J115" s="94">
        <f t="shared" ref="J115:L115" si="22">J63+J70+J71+J72+J73+J74+J81+J86+J90+J94+J97+J98+J99+J107+J103+J108+J111</f>
        <v>358451.1</v>
      </c>
      <c r="K115" s="94">
        <f t="shared" si="22"/>
        <v>358451.1</v>
      </c>
      <c r="L115" s="94">
        <f t="shared" si="22"/>
        <v>1464150</v>
      </c>
      <c r="M115" s="91">
        <f>M63+M70+M71+M72+M73+M74+M81+M86+M90+M94+M97+M98+M99+M107+M103+M108</f>
        <v>0</v>
      </c>
    </row>
    <row r="116" spans="1:19" ht="45.75" customHeight="1" x14ac:dyDescent="0.3">
      <c r="A116" s="256" t="s">
        <v>71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8"/>
    </row>
    <row r="117" spans="1:19" ht="28.5" customHeight="1" x14ac:dyDescent="0.3">
      <c r="A117" s="228" t="s">
        <v>30</v>
      </c>
      <c r="B117" s="234" t="s">
        <v>119</v>
      </c>
      <c r="C117" s="234" t="s">
        <v>12</v>
      </c>
      <c r="D117" s="193" t="s">
        <v>23</v>
      </c>
      <c r="E117" s="193" t="s">
        <v>87</v>
      </c>
      <c r="F117" s="193" t="s">
        <v>49</v>
      </c>
      <c r="G117" s="190"/>
      <c r="H117" s="94">
        <f>H118+H119+H120+H121+H122+H123+H124+H125</f>
        <v>27104.5</v>
      </c>
      <c r="I117" s="94">
        <f t="shared" ref="I117:J117" si="23">I118+I119+I120+I121+I122+I124+I125</f>
        <v>21739.599999999999</v>
      </c>
      <c r="J117" s="94">
        <f t="shared" si="23"/>
        <v>21722</v>
      </c>
      <c r="K117" s="94">
        <f t="shared" ref="K117" si="24">K118+K119+K120+K121+K122+K124+K125</f>
        <v>21722</v>
      </c>
      <c r="L117" s="202">
        <f>H117+I117+J117+K117</f>
        <v>92288.1</v>
      </c>
      <c r="M117" s="123"/>
    </row>
    <row r="118" spans="1:19" ht="25.5" customHeight="1" x14ac:dyDescent="0.3">
      <c r="A118" s="229"/>
      <c r="B118" s="234"/>
      <c r="C118" s="234"/>
      <c r="D118" s="193" t="s">
        <v>23</v>
      </c>
      <c r="E118" s="193" t="s">
        <v>87</v>
      </c>
      <c r="F118" s="193" t="s">
        <v>49</v>
      </c>
      <c r="G118" s="190">
        <v>111</v>
      </c>
      <c r="H118" s="94">
        <v>18281.8</v>
      </c>
      <c r="I118" s="94">
        <v>15030.6</v>
      </c>
      <c r="J118" s="94">
        <v>15030.6</v>
      </c>
      <c r="K118" s="94">
        <v>15030.6</v>
      </c>
      <c r="L118" s="202">
        <f t="shared" ref="L118:L125" si="25">H118+I118+J118+K118</f>
        <v>63373.599999999999</v>
      </c>
      <c r="M118" s="123"/>
    </row>
    <row r="119" spans="1:19" ht="27.75" customHeight="1" x14ac:dyDescent="0.3">
      <c r="A119" s="229"/>
      <c r="B119" s="234"/>
      <c r="C119" s="234"/>
      <c r="D119" s="193" t="s">
        <v>23</v>
      </c>
      <c r="E119" s="193" t="s">
        <v>87</v>
      </c>
      <c r="F119" s="193" t="s">
        <v>49</v>
      </c>
      <c r="G119" s="190">
        <v>112</v>
      </c>
      <c r="H119" s="94">
        <v>74.3</v>
      </c>
      <c r="I119" s="94">
        <v>48</v>
      </c>
      <c r="J119" s="94">
        <v>48</v>
      </c>
      <c r="K119" s="94">
        <v>48</v>
      </c>
      <c r="L119" s="202">
        <f t="shared" si="25"/>
        <v>218.3</v>
      </c>
      <c r="M119" s="123"/>
    </row>
    <row r="120" spans="1:19" ht="26.25" customHeight="1" x14ac:dyDescent="0.3">
      <c r="A120" s="229"/>
      <c r="B120" s="234"/>
      <c r="C120" s="234"/>
      <c r="D120" s="193" t="s">
        <v>23</v>
      </c>
      <c r="E120" s="193" t="s">
        <v>87</v>
      </c>
      <c r="F120" s="193" t="s">
        <v>49</v>
      </c>
      <c r="G120" s="190">
        <v>113</v>
      </c>
      <c r="H120" s="94">
        <v>220.2</v>
      </c>
      <c r="I120" s="94">
        <v>100</v>
      </c>
      <c r="J120" s="94">
        <v>100</v>
      </c>
      <c r="K120" s="94">
        <v>100</v>
      </c>
      <c r="L120" s="202">
        <f t="shared" si="25"/>
        <v>520.20000000000005</v>
      </c>
      <c r="M120" s="123"/>
    </row>
    <row r="121" spans="1:19" ht="24" customHeight="1" x14ac:dyDescent="0.3">
      <c r="A121" s="229"/>
      <c r="B121" s="234"/>
      <c r="C121" s="234"/>
      <c r="D121" s="193" t="s">
        <v>23</v>
      </c>
      <c r="E121" s="193" t="s">
        <v>87</v>
      </c>
      <c r="F121" s="193" t="s">
        <v>49</v>
      </c>
      <c r="G121" s="190">
        <v>119</v>
      </c>
      <c r="H121" s="94">
        <v>5450.1</v>
      </c>
      <c r="I121" s="94">
        <v>4538.8999999999996</v>
      </c>
      <c r="J121" s="94">
        <v>4538.8999999999996</v>
      </c>
      <c r="K121" s="94">
        <v>4538.8999999999996</v>
      </c>
      <c r="L121" s="202">
        <f t="shared" si="25"/>
        <v>19066.8</v>
      </c>
      <c r="M121" s="123"/>
    </row>
    <row r="122" spans="1:19" ht="21.75" customHeight="1" x14ac:dyDescent="0.3">
      <c r="A122" s="229"/>
      <c r="B122" s="234"/>
      <c r="C122" s="234"/>
      <c r="D122" s="193" t="s">
        <v>23</v>
      </c>
      <c r="E122" s="193" t="s">
        <v>87</v>
      </c>
      <c r="F122" s="193" t="s">
        <v>49</v>
      </c>
      <c r="G122" s="190">
        <v>360</v>
      </c>
      <c r="H122" s="94">
        <v>25</v>
      </c>
      <c r="I122" s="94"/>
      <c r="J122" s="94"/>
      <c r="K122" s="94"/>
      <c r="L122" s="202">
        <f t="shared" si="25"/>
        <v>25</v>
      </c>
      <c r="M122" s="123"/>
    </row>
    <row r="123" spans="1:19" ht="21.75" customHeight="1" x14ac:dyDescent="0.3">
      <c r="A123" s="229"/>
      <c r="B123" s="234"/>
      <c r="C123" s="234"/>
      <c r="D123" s="193" t="s">
        <v>23</v>
      </c>
      <c r="E123" s="193" t="s">
        <v>87</v>
      </c>
      <c r="F123" s="193" t="s">
        <v>49</v>
      </c>
      <c r="G123" s="190">
        <v>852</v>
      </c>
      <c r="H123" s="203"/>
      <c r="I123" s="94"/>
      <c r="J123" s="94"/>
      <c r="K123" s="94"/>
      <c r="L123" s="202"/>
      <c r="M123" s="123"/>
    </row>
    <row r="124" spans="1:19" ht="18" customHeight="1" x14ac:dyDescent="0.3">
      <c r="A124" s="229"/>
      <c r="B124" s="234"/>
      <c r="C124" s="234"/>
      <c r="D124" s="193" t="s">
        <v>23</v>
      </c>
      <c r="E124" s="193" t="s">
        <v>87</v>
      </c>
      <c r="F124" s="193" t="s">
        <v>49</v>
      </c>
      <c r="G124" s="190">
        <v>853</v>
      </c>
      <c r="H124" s="94">
        <v>6.1</v>
      </c>
      <c r="I124" s="94">
        <v>1</v>
      </c>
      <c r="J124" s="94">
        <v>1</v>
      </c>
      <c r="K124" s="94">
        <v>1</v>
      </c>
      <c r="L124" s="202">
        <f t="shared" si="25"/>
        <v>9.1</v>
      </c>
      <c r="M124" s="123"/>
    </row>
    <row r="125" spans="1:19" ht="24.75" customHeight="1" x14ac:dyDescent="0.3">
      <c r="A125" s="229"/>
      <c r="B125" s="234"/>
      <c r="C125" s="234"/>
      <c r="D125" s="194" t="s">
        <v>23</v>
      </c>
      <c r="E125" s="193" t="s">
        <v>87</v>
      </c>
      <c r="F125" s="208" t="s">
        <v>49</v>
      </c>
      <c r="G125" s="190">
        <v>244</v>
      </c>
      <c r="H125" s="94">
        <v>3047</v>
      </c>
      <c r="I125" s="94">
        <v>2021.1</v>
      </c>
      <c r="J125" s="94">
        <v>2003.5</v>
      </c>
      <c r="K125" s="94">
        <v>2003.5</v>
      </c>
      <c r="L125" s="202">
        <f t="shared" si="25"/>
        <v>9075.1</v>
      </c>
      <c r="M125" s="123"/>
    </row>
    <row r="126" spans="1:19" ht="51.75" customHeight="1" x14ac:dyDescent="0.3">
      <c r="A126" s="228" t="s">
        <v>201</v>
      </c>
      <c r="B126" s="234" t="s">
        <v>126</v>
      </c>
      <c r="C126" s="234" t="s">
        <v>12</v>
      </c>
      <c r="D126" s="193" t="s">
        <v>23</v>
      </c>
      <c r="E126" s="193" t="s">
        <v>87</v>
      </c>
      <c r="F126" s="193" t="s">
        <v>127</v>
      </c>
      <c r="G126" s="190"/>
      <c r="H126" s="94">
        <f>H127+H128</f>
        <v>400.5</v>
      </c>
      <c r="I126" s="94"/>
      <c r="J126" s="94"/>
      <c r="K126" s="94"/>
      <c r="L126" s="202"/>
      <c r="M126" s="105"/>
    </row>
    <row r="127" spans="1:19" ht="51" customHeight="1" x14ac:dyDescent="0.3">
      <c r="A127" s="229"/>
      <c r="B127" s="234"/>
      <c r="C127" s="234"/>
      <c r="D127" s="193" t="s">
        <v>23</v>
      </c>
      <c r="E127" s="193" t="s">
        <v>87</v>
      </c>
      <c r="F127" s="193" t="s">
        <v>127</v>
      </c>
      <c r="G127" s="190">
        <v>111</v>
      </c>
      <c r="H127" s="94">
        <v>232.3</v>
      </c>
      <c r="I127" s="94"/>
      <c r="J127" s="94"/>
      <c r="K127" s="94"/>
      <c r="L127" s="202"/>
      <c r="M127" s="105"/>
    </row>
    <row r="128" spans="1:19" ht="48" customHeight="1" x14ac:dyDescent="0.3">
      <c r="A128" s="230"/>
      <c r="B128" s="234"/>
      <c r="C128" s="234"/>
      <c r="D128" s="193" t="s">
        <v>23</v>
      </c>
      <c r="E128" s="193" t="s">
        <v>87</v>
      </c>
      <c r="F128" s="193" t="s">
        <v>127</v>
      </c>
      <c r="G128" s="190">
        <v>119</v>
      </c>
      <c r="H128" s="94">
        <v>168.2</v>
      </c>
      <c r="I128" s="94"/>
      <c r="J128" s="94"/>
      <c r="K128" s="94"/>
      <c r="L128" s="202"/>
      <c r="M128" s="105"/>
    </row>
    <row r="129" spans="1:14" ht="101.25" customHeight="1" x14ac:dyDescent="0.3">
      <c r="A129" s="208" t="s">
        <v>202</v>
      </c>
      <c r="B129" s="171" t="s">
        <v>132</v>
      </c>
      <c r="C129" s="190" t="s">
        <v>12</v>
      </c>
      <c r="D129" s="193" t="s">
        <v>23</v>
      </c>
      <c r="E129" s="193" t="s">
        <v>87</v>
      </c>
      <c r="F129" s="193" t="s">
        <v>133</v>
      </c>
      <c r="G129" s="190">
        <v>360</v>
      </c>
      <c r="H129" s="94">
        <v>70</v>
      </c>
      <c r="I129" s="94"/>
      <c r="J129" s="94"/>
      <c r="K129" s="94"/>
      <c r="L129" s="202">
        <f>H129+I129+J129+K129</f>
        <v>70</v>
      </c>
      <c r="M129" s="105"/>
    </row>
    <row r="130" spans="1:14" ht="96.75" customHeight="1" x14ac:dyDescent="0.3">
      <c r="A130" s="208" t="s">
        <v>203</v>
      </c>
      <c r="B130" s="171" t="s">
        <v>134</v>
      </c>
      <c r="C130" s="190" t="s">
        <v>12</v>
      </c>
      <c r="D130" s="193" t="s">
        <v>23</v>
      </c>
      <c r="E130" s="193" t="s">
        <v>87</v>
      </c>
      <c r="F130" s="193" t="s">
        <v>135</v>
      </c>
      <c r="G130" s="190">
        <v>244</v>
      </c>
      <c r="H130" s="94">
        <v>0</v>
      </c>
      <c r="I130" s="94"/>
      <c r="J130" s="94"/>
      <c r="K130" s="94"/>
      <c r="L130" s="202">
        <v>25</v>
      </c>
      <c r="M130" s="105"/>
    </row>
    <row r="131" spans="1:14" ht="33.75" customHeight="1" x14ac:dyDescent="0.3">
      <c r="A131" s="228" t="s">
        <v>204</v>
      </c>
      <c r="B131" s="223" t="s">
        <v>170</v>
      </c>
      <c r="C131" s="223" t="s">
        <v>12</v>
      </c>
      <c r="D131" s="193" t="s">
        <v>23</v>
      </c>
      <c r="E131" s="193" t="s">
        <v>87</v>
      </c>
      <c r="F131" s="193" t="s">
        <v>172</v>
      </c>
      <c r="G131" s="190"/>
      <c r="H131" s="94">
        <f>H132+H133</f>
        <v>0</v>
      </c>
      <c r="I131" s="94">
        <f>I132+I133</f>
        <v>405.5</v>
      </c>
      <c r="J131" s="94">
        <f>J132+J133</f>
        <v>0</v>
      </c>
      <c r="K131" s="94">
        <f>K132+K133</f>
        <v>0</v>
      </c>
      <c r="L131" s="202">
        <f>L132+L133</f>
        <v>405.5</v>
      </c>
      <c r="M131" s="105"/>
    </row>
    <row r="132" spans="1:14" ht="36" customHeight="1" x14ac:dyDescent="0.3">
      <c r="A132" s="229"/>
      <c r="B132" s="224"/>
      <c r="C132" s="224"/>
      <c r="D132" s="193" t="s">
        <v>23</v>
      </c>
      <c r="E132" s="193" t="s">
        <v>87</v>
      </c>
      <c r="F132" s="193" t="s">
        <v>172</v>
      </c>
      <c r="G132" s="190">
        <v>111</v>
      </c>
      <c r="H132" s="94"/>
      <c r="I132" s="94">
        <v>311.5</v>
      </c>
      <c r="J132" s="94">
        <v>0</v>
      </c>
      <c r="K132" s="94">
        <v>0</v>
      </c>
      <c r="L132" s="202">
        <f t="shared" ref="L132:L139" si="26">H132+I132+J132+K132</f>
        <v>311.5</v>
      </c>
      <c r="M132" s="105"/>
    </row>
    <row r="133" spans="1:14" ht="33.75" customHeight="1" x14ac:dyDescent="0.3">
      <c r="A133" s="230"/>
      <c r="B133" s="225"/>
      <c r="C133" s="225"/>
      <c r="D133" s="193" t="s">
        <v>23</v>
      </c>
      <c r="E133" s="193" t="s">
        <v>87</v>
      </c>
      <c r="F133" s="193" t="s">
        <v>172</v>
      </c>
      <c r="G133" s="190">
        <v>119</v>
      </c>
      <c r="H133" s="94"/>
      <c r="I133" s="94">
        <v>94</v>
      </c>
      <c r="J133" s="94">
        <v>0</v>
      </c>
      <c r="K133" s="94">
        <v>0</v>
      </c>
      <c r="L133" s="202">
        <f t="shared" si="26"/>
        <v>94</v>
      </c>
      <c r="M133" s="105"/>
    </row>
    <row r="134" spans="1:14" ht="32.25" customHeight="1" x14ac:dyDescent="0.3">
      <c r="A134" s="228" t="s">
        <v>205</v>
      </c>
      <c r="B134" s="223" t="s">
        <v>176</v>
      </c>
      <c r="C134" s="223" t="s">
        <v>12</v>
      </c>
      <c r="D134" s="193" t="s">
        <v>23</v>
      </c>
      <c r="E134" s="193" t="s">
        <v>87</v>
      </c>
      <c r="F134" s="193" t="s">
        <v>175</v>
      </c>
      <c r="G134" s="190"/>
      <c r="H134" s="94">
        <f>H135+H136</f>
        <v>1325</v>
      </c>
      <c r="I134" s="94">
        <f>I135+I136</f>
        <v>0</v>
      </c>
      <c r="J134" s="94">
        <f>J135+J136</f>
        <v>0</v>
      </c>
      <c r="K134" s="94">
        <f>K135+K136</f>
        <v>0</v>
      </c>
      <c r="L134" s="202">
        <f t="shared" si="26"/>
        <v>1325</v>
      </c>
      <c r="M134" s="105"/>
    </row>
    <row r="135" spans="1:14" ht="29.25" customHeight="1" x14ac:dyDescent="0.3">
      <c r="A135" s="229"/>
      <c r="B135" s="224"/>
      <c r="C135" s="224"/>
      <c r="D135" s="193" t="s">
        <v>23</v>
      </c>
      <c r="E135" s="193" t="s">
        <v>87</v>
      </c>
      <c r="F135" s="193" t="s">
        <v>175</v>
      </c>
      <c r="G135" s="190">
        <v>111</v>
      </c>
      <c r="H135" s="94">
        <v>1017.6</v>
      </c>
      <c r="I135" s="94"/>
      <c r="J135" s="94"/>
      <c r="K135" s="94"/>
      <c r="L135" s="202">
        <f t="shared" si="26"/>
        <v>1017.6</v>
      </c>
      <c r="M135" s="105"/>
    </row>
    <row r="136" spans="1:14" ht="33.75" customHeight="1" x14ac:dyDescent="0.3">
      <c r="A136" s="230"/>
      <c r="B136" s="225"/>
      <c r="C136" s="225"/>
      <c r="D136" s="193" t="s">
        <v>23</v>
      </c>
      <c r="E136" s="193" t="s">
        <v>87</v>
      </c>
      <c r="F136" s="193" t="s">
        <v>175</v>
      </c>
      <c r="G136" s="190">
        <v>119</v>
      </c>
      <c r="H136" s="94">
        <v>307.39999999999998</v>
      </c>
      <c r="I136" s="94"/>
      <c r="J136" s="94"/>
      <c r="K136" s="94"/>
      <c r="L136" s="202">
        <f t="shared" si="26"/>
        <v>307.39999999999998</v>
      </c>
      <c r="M136" s="105"/>
    </row>
    <row r="137" spans="1:14" ht="54.75" customHeight="1" x14ac:dyDescent="0.3">
      <c r="A137" s="228" t="s">
        <v>206</v>
      </c>
      <c r="B137" s="223" t="s">
        <v>177</v>
      </c>
      <c r="C137" s="223" t="s">
        <v>12</v>
      </c>
      <c r="D137" s="193" t="s">
        <v>23</v>
      </c>
      <c r="E137" s="193" t="s">
        <v>87</v>
      </c>
      <c r="F137" s="193" t="s">
        <v>178</v>
      </c>
      <c r="G137" s="190"/>
      <c r="H137" s="94">
        <f>H138+H139</f>
        <v>1340.8</v>
      </c>
      <c r="I137" s="94">
        <f>I138+I139</f>
        <v>0</v>
      </c>
      <c r="J137" s="94">
        <f>J138+J139</f>
        <v>0</v>
      </c>
      <c r="K137" s="94">
        <f>K138+K139</f>
        <v>0</v>
      </c>
      <c r="L137" s="202">
        <f t="shared" si="26"/>
        <v>1340.8</v>
      </c>
      <c r="M137" s="105"/>
    </row>
    <row r="138" spans="1:14" ht="57.75" customHeight="1" x14ac:dyDescent="0.3">
      <c r="A138" s="229"/>
      <c r="B138" s="224"/>
      <c r="C138" s="224"/>
      <c r="D138" s="193" t="s">
        <v>23</v>
      </c>
      <c r="E138" s="193" t="s">
        <v>87</v>
      </c>
      <c r="F138" s="193" t="s">
        <v>178</v>
      </c>
      <c r="G138" s="190">
        <v>111</v>
      </c>
      <c r="H138" s="94">
        <v>1005</v>
      </c>
      <c r="I138" s="94"/>
      <c r="J138" s="94"/>
      <c r="K138" s="94"/>
      <c r="L138" s="202">
        <f t="shared" si="26"/>
        <v>1005</v>
      </c>
      <c r="M138" s="105"/>
    </row>
    <row r="139" spans="1:14" ht="52.5" customHeight="1" x14ac:dyDescent="0.3">
      <c r="A139" s="230"/>
      <c r="B139" s="225"/>
      <c r="C139" s="225"/>
      <c r="D139" s="193" t="s">
        <v>23</v>
      </c>
      <c r="E139" s="193" t="s">
        <v>87</v>
      </c>
      <c r="F139" s="193" t="s">
        <v>178</v>
      </c>
      <c r="G139" s="190">
        <v>119</v>
      </c>
      <c r="H139" s="94">
        <v>335.8</v>
      </c>
      <c r="I139" s="94"/>
      <c r="J139" s="94"/>
      <c r="K139" s="94"/>
      <c r="L139" s="202">
        <f t="shared" si="26"/>
        <v>335.8</v>
      </c>
      <c r="M139" s="105"/>
    </row>
    <row r="140" spans="1:14" ht="23.25" customHeight="1" x14ac:dyDescent="0.3">
      <c r="A140" s="236" t="s">
        <v>17</v>
      </c>
      <c r="B140" s="236"/>
      <c r="C140" s="190"/>
      <c r="D140" s="193"/>
      <c r="E140" s="193"/>
      <c r="F140" s="193"/>
      <c r="G140" s="190"/>
      <c r="H140" s="94">
        <f>H117+H126+H129+H130+H134+H137</f>
        <v>30240.799999999999</v>
      </c>
      <c r="I140" s="94">
        <f>I117+I126+I129+I130+I137+I131</f>
        <v>22145.1</v>
      </c>
      <c r="J140" s="94">
        <f>J117+J126+J129+J130+J137</f>
        <v>21722</v>
      </c>
      <c r="K140" s="94">
        <f>K117+K126+K129+K130+K137</f>
        <v>21722</v>
      </c>
      <c r="L140" s="94">
        <f>H140+I140+J140+K140+L134+L137+L131</f>
        <v>98901.2</v>
      </c>
      <c r="M140" s="107"/>
      <c r="N140" s="48"/>
    </row>
    <row r="141" spans="1:14" ht="20.25" customHeight="1" x14ac:dyDescent="0.3">
      <c r="A141" s="236" t="s">
        <v>20</v>
      </c>
      <c r="B141" s="236"/>
      <c r="C141" s="171"/>
      <c r="D141" s="193"/>
      <c r="E141" s="190"/>
      <c r="F141" s="190"/>
      <c r="G141" s="190"/>
      <c r="H141" s="93">
        <f>H61+H115+H140+H131</f>
        <v>564637.30000000005</v>
      </c>
      <c r="I141" s="93">
        <f>I61+I115+I140</f>
        <v>534396</v>
      </c>
      <c r="J141" s="93">
        <f>J61+J115+J140+J131</f>
        <v>516658.5</v>
      </c>
      <c r="K141" s="93">
        <f>K61+K115+K140+K131</f>
        <v>516658.5</v>
      </c>
      <c r="L141" s="93">
        <f>L61+L115+L140</f>
        <v>2131471.4</v>
      </c>
      <c r="M141" s="92"/>
      <c r="N141" s="48"/>
    </row>
    <row r="142" spans="1:14" s="22" customFormat="1" ht="18.75" hidden="1" customHeight="1" outlineLevel="1" x14ac:dyDescent="0.3">
      <c r="A142" s="259"/>
      <c r="B142" s="259"/>
      <c r="C142" s="216"/>
      <c r="D142" s="188"/>
      <c r="E142" s="100"/>
      <c r="F142" s="100"/>
      <c r="G142" s="100"/>
      <c r="H142" s="204" t="e">
        <f>H8+#REF!+H36+H39+H74+H86+#REF!</f>
        <v>#REF!</v>
      </c>
      <c r="I142" s="204" t="e">
        <f>I8+#REF!+I36+I39+I74+I86+#REF!</f>
        <v>#REF!</v>
      </c>
      <c r="J142" s="204" t="e">
        <f>J8+#REF!+J36+J39+J74+J86+#REF!</f>
        <v>#REF!</v>
      </c>
      <c r="K142" s="204"/>
      <c r="L142" s="204" t="e">
        <f>L8+#REF!+L36+L39+L74+L86+#REF!</f>
        <v>#REF!</v>
      </c>
      <c r="M142" s="101"/>
    </row>
    <row r="143" spans="1:14" s="22" customFormat="1" hidden="1" outlineLevel="1" x14ac:dyDescent="0.3">
      <c r="A143" s="188"/>
      <c r="B143" s="188"/>
      <c r="C143" s="100"/>
      <c r="D143" s="188"/>
      <c r="E143" s="100"/>
      <c r="F143" s="100"/>
      <c r="G143" s="100"/>
      <c r="H143" s="204" t="e">
        <f>#REF!+#REF!+#REF!+H63+#REF!+#REF!+#REF!+#REF!</f>
        <v>#REF!</v>
      </c>
      <c r="I143" s="204" t="e">
        <f>#REF!+#REF!+#REF!+I63+#REF!+#REF!+#REF!+#REF!</f>
        <v>#REF!</v>
      </c>
      <c r="J143" s="204" t="e">
        <f>#REF!+#REF!+#REF!+J63+#REF!+#REF!+#REF!+#REF!</f>
        <v>#REF!</v>
      </c>
      <c r="K143" s="204"/>
      <c r="L143" s="204" t="e">
        <f>#REF!+#REF!+#REF!+L63+#REF!+#REF!+#REF!+#REF!</f>
        <v>#REF!</v>
      </c>
      <c r="M143" s="101"/>
    </row>
    <row r="144" spans="1:14" s="22" customFormat="1" hidden="1" outlineLevel="1" x14ac:dyDescent="0.3">
      <c r="A144" s="188"/>
      <c r="B144" s="188"/>
      <c r="C144" s="100"/>
      <c r="D144" s="188"/>
      <c r="E144" s="100"/>
      <c r="F144" s="100"/>
      <c r="G144" s="100"/>
      <c r="H144" s="204"/>
      <c r="I144" s="204"/>
      <c r="J144" s="204"/>
      <c r="K144" s="204"/>
      <c r="L144" s="204"/>
      <c r="M144" s="101"/>
    </row>
    <row r="145" spans="1:13" s="22" customFormat="1" hidden="1" outlineLevel="1" x14ac:dyDescent="0.3">
      <c r="A145" s="188"/>
      <c r="B145" s="188"/>
      <c r="C145" s="100"/>
      <c r="D145" s="188"/>
      <c r="E145" s="100"/>
      <c r="F145" s="100"/>
      <c r="G145" s="100"/>
      <c r="H145" s="204"/>
      <c r="I145" s="204"/>
      <c r="J145" s="204"/>
      <c r="K145" s="204"/>
      <c r="L145" s="204"/>
      <c r="M145" s="101"/>
    </row>
    <row r="146" spans="1:13" collapsed="1" x14ac:dyDescent="0.3">
      <c r="A146" s="100"/>
      <c r="B146" s="100"/>
      <c r="C146" s="100"/>
      <c r="D146" s="188"/>
      <c r="E146" s="100"/>
      <c r="F146" s="100"/>
      <c r="G146" s="100"/>
      <c r="H146" s="205"/>
      <c r="I146" s="212"/>
      <c r="J146" s="212"/>
      <c r="K146" s="98"/>
      <c r="L146" s="98"/>
      <c r="M146" s="102"/>
    </row>
    <row r="147" spans="1:13" x14ac:dyDescent="0.3">
      <c r="A147" s="251"/>
      <c r="B147" s="251"/>
      <c r="C147" s="98"/>
      <c r="D147" s="187"/>
      <c r="E147" s="98"/>
      <c r="F147" s="98"/>
      <c r="G147" s="98"/>
      <c r="H147" s="98"/>
      <c r="I147" s="98"/>
      <c r="J147" s="98"/>
      <c r="K147" s="98"/>
      <c r="L147" s="206"/>
      <c r="M147" s="99"/>
    </row>
    <row r="148" spans="1:13" x14ac:dyDescent="0.3">
      <c r="A148" s="187"/>
      <c r="B148" s="98"/>
      <c r="C148" s="98"/>
      <c r="D148" s="187"/>
      <c r="E148" s="98"/>
      <c r="F148" s="98"/>
      <c r="G148" s="98"/>
      <c r="H148" s="98"/>
      <c r="I148" s="98"/>
      <c r="J148" s="98"/>
      <c r="K148" s="98"/>
      <c r="L148" s="98"/>
      <c r="M148" s="99"/>
    </row>
    <row r="149" spans="1:13" x14ac:dyDescent="0.3">
      <c r="A149" s="250" t="s">
        <v>35</v>
      </c>
      <c r="B149" s="250"/>
      <c r="C149" s="250"/>
      <c r="D149" s="188"/>
      <c r="E149" s="100"/>
      <c r="F149" s="100"/>
      <c r="G149" s="100"/>
      <c r="H149" s="100"/>
      <c r="I149" s="98"/>
      <c r="J149" s="98"/>
      <c r="K149" s="98"/>
      <c r="L149" s="98"/>
      <c r="M149" s="102" t="s">
        <v>21</v>
      </c>
    </row>
    <row r="150" spans="1:13" x14ac:dyDescent="0.3">
      <c r="A150" s="187"/>
      <c r="B150" s="98"/>
      <c r="C150" s="98"/>
      <c r="D150" s="187"/>
      <c r="E150" s="98"/>
      <c r="F150" s="98"/>
      <c r="G150" s="98"/>
      <c r="H150" s="98"/>
      <c r="I150" s="98"/>
      <c r="J150" s="98"/>
      <c r="K150" s="98"/>
      <c r="L150" s="98"/>
      <c r="M150" s="99"/>
    </row>
    <row r="151" spans="1:13" x14ac:dyDescent="0.3">
      <c r="A151" s="187"/>
      <c r="B151" s="98"/>
      <c r="C151" s="98"/>
      <c r="D151" s="187"/>
      <c r="E151" s="98"/>
      <c r="F151" s="98"/>
      <c r="G151" s="98"/>
      <c r="H151" s="98"/>
      <c r="I151" s="98"/>
      <c r="J151" s="98"/>
      <c r="K151" s="98"/>
      <c r="L151" s="98"/>
      <c r="M151" s="99"/>
    </row>
    <row r="152" spans="1:13" x14ac:dyDescent="0.3">
      <c r="G152" s="65"/>
      <c r="I152" s="207"/>
    </row>
    <row r="153" spans="1:13" x14ac:dyDescent="0.3">
      <c r="H153" s="207"/>
    </row>
  </sheetData>
  <autoFilter ref="A5:P141"/>
  <mergeCells count="93">
    <mergeCell ref="C74:C80"/>
    <mergeCell ref="A86:A89"/>
    <mergeCell ref="B86:B89"/>
    <mergeCell ref="A74:A80"/>
    <mergeCell ref="B74:B80"/>
    <mergeCell ref="C86:C89"/>
    <mergeCell ref="B90:B93"/>
    <mergeCell ref="B94:B96"/>
    <mergeCell ref="A94:A96"/>
    <mergeCell ref="C94:C96"/>
    <mergeCell ref="A149:C149"/>
    <mergeCell ref="A147:B147"/>
    <mergeCell ref="A116:M116"/>
    <mergeCell ref="A115:B115"/>
    <mergeCell ref="A142:B142"/>
    <mergeCell ref="A141:B141"/>
    <mergeCell ref="A99:A102"/>
    <mergeCell ref="B99:B102"/>
    <mergeCell ref="C99:C102"/>
    <mergeCell ref="A90:A93"/>
    <mergeCell ref="A62:M62"/>
    <mergeCell ref="B33:B35"/>
    <mergeCell ref="B47:B50"/>
    <mergeCell ref="B42:B45"/>
    <mergeCell ref="A42:A45"/>
    <mergeCell ref="C42:C45"/>
    <mergeCell ref="B17:B22"/>
    <mergeCell ref="A17:A22"/>
    <mergeCell ref="C17:C22"/>
    <mergeCell ref="A23:A32"/>
    <mergeCell ref="C23:C32"/>
    <mergeCell ref="B23:B30"/>
    <mergeCell ref="A6:M6"/>
    <mergeCell ref="A7:M7"/>
    <mergeCell ref="A8:A14"/>
    <mergeCell ref="C8:C14"/>
    <mergeCell ref="B8:B14"/>
    <mergeCell ref="I1:M1"/>
    <mergeCell ref="I2:M2"/>
    <mergeCell ref="A3:M3"/>
    <mergeCell ref="A4:A5"/>
    <mergeCell ref="B4:B5"/>
    <mergeCell ref="C4:C5"/>
    <mergeCell ref="D4:G4"/>
    <mergeCell ref="H4:L4"/>
    <mergeCell ref="M4:M5"/>
    <mergeCell ref="A140:B140"/>
    <mergeCell ref="B63:B67"/>
    <mergeCell ref="B70:B72"/>
    <mergeCell ref="B81:B85"/>
    <mergeCell ref="C81:C85"/>
    <mergeCell ref="B117:B125"/>
    <mergeCell ref="C63:C72"/>
    <mergeCell ref="A63:A72"/>
    <mergeCell ref="B108:B110"/>
    <mergeCell ref="C108:C110"/>
    <mergeCell ref="A117:A125"/>
    <mergeCell ref="A134:A136"/>
    <mergeCell ref="B134:B136"/>
    <mergeCell ref="C134:C136"/>
    <mergeCell ref="A81:A85"/>
    <mergeCell ref="C90:C93"/>
    <mergeCell ref="A33:A35"/>
    <mergeCell ref="B39:B41"/>
    <mergeCell ref="A36:A38"/>
    <mergeCell ref="A39:A41"/>
    <mergeCell ref="C39:C41"/>
    <mergeCell ref="C36:C38"/>
    <mergeCell ref="C33:C35"/>
    <mergeCell ref="B36:B38"/>
    <mergeCell ref="A103:A106"/>
    <mergeCell ref="B103:B106"/>
    <mergeCell ref="C103:C106"/>
    <mergeCell ref="C117:C125"/>
    <mergeCell ref="A126:A128"/>
    <mergeCell ref="B126:B128"/>
    <mergeCell ref="C126:C128"/>
    <mergeCell ref="A108:A110"/>
    <mergeCell ref="A137:A139"/>
    <mergeCell ref="B137:B139"/>
    <mergeCell ref="C137:C139"/>
    <mergeCell ref="A131:A133"/>
    <mergeCell ref="B131:B133"/>
    <mergeCell ref="C131:C133"/>
    <mergeCell ref="C58:C60"/>
    <mergeCell ref="A61:B61"/>
    <mergeCell ref="C47:C50"/>
    <mergeCell ref="A47:A50"/>
    <mergeCell ref="A51:A54"/>
    <mergeCell ref="B51:B54"/>
    <mergeCell ref="C51:C54"/>
    <mergeCell ref="A58:A60"/>
    <mergeCell ref="B58:B60"/>
  </mergeCells>
  <phoneticPr fontId="12" type="noConversion"/>
  <pageMargins left="0.35433070866141736" right="0" top="0.19685039370078741" bottom="0.15748031496062992" header="0.31496062992125984" footer="0.15748031496062992"/>
  <pageSetup paperSize="9" scale="52" fitToHeight="12" orientation="landscape" r:id="rId1"/>
  <headerFooter differentFirst="1">
    <oddHeader>&amp;C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P52"/>
  <sheetViews>
    <sheetView view="pageBreakPreview" zoomScale="80" zoomScaleNormal="98" zoomScaleSheetLayoutView="80" workbookViewId="0">
      <pane xSplit="3" ySplit="8" topLeftCell="D9" activePane="bottomRight" state="frozen"/>
      <selection activeCell="B8" sqref="B8"/>
      <selection pane="topRight" activeCell="B8" sqref="B8"/>
      <selection pane="bottomLeft" activeCell="B8" sqref="B8"/>
      <selection pane="bottomRight" activeCell="K11" sqref="K11"/>
    </sheetView>
  </sheetViews>
  <sheetFormatPr defaultRowHeight="15.75" outlineLevelRow="1" x14ac:dyDescent="0.25"/>
  <cols>
    <col min="1" max="1" width="11" style="12" customWidth="1"/>
    <col min="2" max="2" width="50.140625" style="3" customWidth="1"/>
    <col min="3" max="3" width="21.85546875" style="10" customWidth="1"/>
    <col min="4" max="4" width="9.140625" style="9"/>
    <col min="5" max="5" width="9.140625" style="10"/>
    <col min="6" max="6" width="15.85546875" style="10" customWidth="1"/>
    <col min="7" max="7" width="9.140625" style="10"/>
    <col min="8" max="8" width="11.28515625" style="10" bestFit="1" customWidth="1"/>
    <col min="9" max="12" width="17.85546875" style="3" customWidth="1"/>
    <col min="13" max="13" width="43.140625" style="3" customWidth="1"/>
    <col min="14" max="14" width="12" style="3" customWidth="1"/>
    <col min="15" max="15" width="15.42578125" style="3" customWidth="1"/>
    <col min="16" max="16" width="21.140625" style="3" customWidth="1"/>
    <col min="17" max="16384" width="9.140625" style="3"/>
  </cols>
  <sheetData>
    <row r="3" spans="1:16" ht="60" customHeight="1" x14ac:dyDescent="0.25"/>
    <row r="4" spans="1:16" s="1" customFormat="1" ht="76.5" customHeight="1" x14ac:dyDescent="0.25">
      <c r="A4" s="126"/>
      <c r="B4" s="127"/>
      <c r="C4" s="128"/>
      <c r="D4" s="129"/>
      <c r="E4" s="128"/>
      <c r="F4" s="128"/>
      <c r="G4" s="128"/>
      <c r="H4" s="128"/>
      <c r="I4" s="130"/>
      <c r="J4" s="130"/>
      <c r="K4" s="260" t="s">
        <v>152</v>
      </c>
      <c r="L4" s="260"/>
      <c r="M4" s="260"/>
      <c r="N4" s="148"/>
      <c r="O4" s="149"/>
      <c r="P4" s="2"/>
    </row>
    <row r="5" spans="1:16" s="1" customFormat="1" ht="23.25" customHeight="1" x14ac:dyDescent="0.25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131"/>
      <c r="O5" s="131"/>
    </row>
    <row r="6" spans="1:16" s="1" customFormat="1" ht="24.75" customHeight="1" x14ac:dyDescent="0.25">
      <c r="A6" s="268" t="s">
        <v>1</v>
      </c>
      <c r="B6" s="269" t="s">
        <v>2</v>
      </c>
      <c r="C6" s="269" t="s">
        <v>3</v>
      </c>
      <c r="D6" s="269" t="s">
        <v>4</v>
      </c>
      <c r="E6" s="269"/>
      <c r="F6" s="269"/>
      <c r="G6" s="269"/>
      <c r="H6" s="144"/>
      <c r="I6" s="269" t="s">
        <v>5</v>
      </c>
      <c r="J6" s="269"/>
      <c r="K6" s="269"/>
      <c r="L6" s="269"/>
      <c r="M6" s="270" t="s">
        <v>6</v>
      </c>
      <c r="N6" s="131"/>
      <c r="O6" s="131"/>
    </row>
    <row r="7" spans="1:16" s="1" customFormat="1" ht="62.25" customHeight="1" x14ac:dyDescent="0.25">
      <c r="A7" s="268"/>
      <c r="B7" s="269"/>
      <c r="C7" s="269"/>
      <c r="D7" s="145" t="s">
        <v>3</v>
      </c>
      <c r="E7" s="144" t="s">
        <v>7</v>
      </c>
      <c r="F7" s="144" t="s">
        <v>8</v>
      </c>
      <c r="G7" s="144" t="s">
        <v>9</v>
      </c>
      <c r="H7" s="144">
        <v>2018</v>
      </c>
      <c r="I7" s="144">
        <v>2019</v>
      </c>
      <c r="J7" s="144">
        <v>2020</v>
      </c>
      <c r="K7" s="144">
        <v>2021</v>
      </c>
      <c r="L7" s="144" t="s">
        <v>10</v>
      </c>
      <c r="M7" s="271"/>
      <c r="N7" s="131"/>
      <c r="O7" s="131"/>
    </row>
    <row r="8" spans="1:16" ht="51" customHeight="1" x14ac:dyDescent="0.25">
      <c r="A8" s="261" t="s">
        <v>150</v>
      </c>
      <c r="B8" s="262"/>
      <c r="C8" s="262"/>
      <c r="D8" s="262"/>
      <c r="E8" s="262"/>
      <c r="F8" s="262"/>
      <c r="G8" s="262"/>
      <c r="H8" s="262"/>
      <c r="I8" s="262"/>
      <c r="J8" s="146"/>
      <c r="K8" s="146"/>
      <c r="L8" s="146"/>
      <c r="M8" s="147"/>
      <c r="N8" s="132"/>
      <c r="O8" s="132"/>
    </row>
    <row r="9" spans="1:16" s="4" customFormat="1" ht="30" customHeight="1" outlineLevel="1" x14ac:dyDescent="0.25">
      <c r="A9" s="276" t="s">
        <v>151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8"/>
      <c r="N9" s="133"/>
      <c r="O9" s="133"/>
    </row>
    <row r="10" spans="1:16" s="4" customFormat="1" ht="93.75" customHeight="1" outlineLevel="1" x14ac:dyDescent="0.25">
      <c r="A10" s="263" t="s">
        <v>34</v>
      </c>
      <c r="B10" s="265" t="s">
        <v>120</v>
      </c>
      <c r="C10" s="265" t="s">
        <v>12</v>
      </c>
      <c r="D10" s="158" t="s">
        <v>23</v>
      </c>
      <c r="E10" s="158" t="s">
        <v>24</v>
      </c>
      <c r="F10" s="158" t="s">
        <v>106</v>
      </c>
      <c r="G10" s="156">
        <v>244</v>
      </c>
      <c r="H10" s="157">
        <v>83.5</v>
      </c>
      <c r="I10" s="157">
        <f t="shared" ref="I10:K10" si="0">I12</f>
        <v>100</v>
      </c>
      <c r="J10" s="157">
        <f t="shared" si="0"/>
        <v>100</v>
      </c>
      <c r="K10" s="157">
        <f t="shared" si="0"/>
        <v>100</v>
      </c>
      <c r="L10" s="157">
        <f>H10+I10+J10+K10</f>
        <v>383.5</v>
      </c>
      <c r="M10" s="159"/>
      <c r="N10" s="133"/>
      <c r="O10" s="133"/>
    </row>
    <row r="11" spans="1:16" s="4" customFormat="1" ht="93.75" customHeight="1" outlineLevel="1" x14ac:dyDescent="0.3">
      <c r="A11" s="264"/>
      <c r="B11" s="266"/>
      <c r="C11" s="266"/>
      <c r="D11" s="158" t="s">
        <v>23</v>
      </c>
      <c r="E11" s="158" t="s">
        <v>24</v>
      </c>
      <c r="F11" s="158" t="s">
        <v>91</v>
      </c>
      <c r="G11" s="156">
        <v>612</v>
      </c>
      <c r="H11" s="156">
        <v>16.5</v>
      </c>
      <c r="I11" s="160"/>
      <c r="J11" s="157"/>
      <c r="K11" s="157"/>
      <c r="L11" s="157">
        <f>H11</f>
        <v>16.5</v>
      </c>
      <c r="M11" s="159"/>
      <c r="N11" s="133"/>
      <c r="O11" s="133"/>
    </row>
    <row r="12" spans="1:16" s="5" customFormat="1" ht="24.75" customHeight="1" outlineLevel="1" x14ac:dyDescent="0.25">
      <c r="A12" s="275" t="s">
        <v>37</v>
      </c>
      <c r="B12" s="275"/>
      <c r="C12" s="161"/>
      <c r="D12" s="162"/>
      <c r="E12" s="161"/>
      <c r="F12" s="161"/>
      <c r="G12" s="161"/>
      <c r="H12" s="161">
        <v>100</v>
      </c>
      <c r="I12" s="163">
        <v>100</v>
      </c>
      <c r="J12" s="157">
        <v>100</v>
      </c>
      <c r="K12" s="157">
        <v>100</v>
      </c>
      <c r="L12" s="157">
        <f>H12+I12+J12+K12</f>
        <v>400</v>
      </c>
      <c r="M12" s="164"/>
      <c r="N12" s="134"/>
      <c r="O12" s="134"/>
    </row>
    <row r="13" spans="1:16" ht="20.25" customHeight="1" x14ac:dyDescent="0.3">
      <c r="A13" s="273" t="s">
        <v>20</v>
      </c>
      <c r="B13" s="273"/>
      <c r="C13" s="165"/>
      <c r="D13" s="166"/>
      <c r="E13" s="165"/>
      <c r="F13" s="165"/>
      <c r="G13" s="165"/>
      <c r="H13" s="167">
        <f t="shared" ref="H13:K13" si="1">H12</f>
        <v>100</v>
      </c>
      <c r="I13" s="157">
        <f t="shared" si="1"/>
        <v>100</v>
      </c>
      <c r="J13" s="157">
        <f t="shared" si="1"/>
        <v>100</v>
      </c>
      <c r="K13" s="157">
        <f t="shared" si="1"/>
        <v>100</v>
      </c>
      <c r="L13" s="157">
        <f>H13+I13+J13+K13</f>
        <v>400</v>
      </c>
      <c r="M13" s="168"/>
      <c r="N13" s="132"/>
      <c r="O13" s="132"/>
    </row>
    <row r="14" spans="1:16" s="1" customFormat="1" x14ac:dyDescent="0.25">
      <c r="A14" s="274"/>
      <c r="B14" s="274"/>
      <c r="C14" s="135"/>
      <c r="D14" s="136"/>
      <c r="E14" s="135"/>
      <c r="F14" s="135"/>
      <c r="G14" s="135"/>
      <c r="H14" s="135"/>
      <c r="I14" s="137"/>
      <c r="J14" s="137"/>
      <c r="K14" s="131"/>
      <c r="L14" s="131"/>
      <c r="M14" s="131"/>
      <c r="N14" s="131"/>
      <c r="O14" s="131"/>
    </row>
    <row r="15" spans="1:16" x14ac:dyDescent="0.25">
      <c r="A15" s="272" t="s">
        <v>35</v>
      </c>
      <c r="B15" s="272"/>
      <c r="C15" s="272"/>
      <c r="D15" s="138"/>
      <c r="E15" s="139"/>
      <c r="F15" s="139"/>
      <c r="G15" s="139"/>
      <c r="H15" s="139"/>
      <c r="I15" s="140"/>
      <c r="J15" s="132"/>
      <c r="K15" s="132"/>
      <c r="L15" s="132"/>
      <c r="M15" s="141" t="s">
        <v>21</v>
      </c>
      <c r="N15" s="132"/>
      <c r="O15" s="132"/>
    </row>
    <row r="16" spans="1:16" x14ac:dyDescent="0.25">
      <c r="A16" s="11"/>
      <c r="B16" s="7"/>
      <c r="C16" s="8"/>
      <c r="D16" s="6"/>
      <c r="E16" s="8"/>
      <c r="F16" s="8"/>
      <c r="G16" s="8"/>
      <c r="H16" s="8"/>
    </row>
    <row r="17" spans="1:8" x14ac:dyDescent="0.25">
      <c r="A17" s="11"/>
      <c r="B17" s="7"/>
      <c r="C17" s="8"/>
      <c r="D17" s="6"/>
      <c r="E17" s="8"/>
      <c r="F17" s="8"/>
      <c r="G17" s="8"/>
      <c r="H17" s="8"/>
    </row>
    <row r="18" spans="1:8" x14ac:dyDescent="0.25">
      <c r="A18" s="11"/>
      <c r="B18" s="7"/>
      <c r="C18" s="8"/>
      <c r="D18" s="6"/>
      <c r="E18" s="8"/>
      <c r="F18" s="8"/>
      <c r="G18" s="8"/>
      <c r="H18" s="8"/>
    </row>
    <row r="19" spans="1:8" x14ac:dyDescent="0.25">
      <c r="A19" s="11"/>
      <c r="B19" s="7"/>
      <c r="C19" s="8"/>
      <c r="D19" s="6"/>
      <c r="E19" s="8"/>
      <c r="F19" s="8"/>
      <c r="G19" s="8"/>
      <c r="H19" s="8"/>
    </row>
    <row r="20" spans="1:8" x14ac:dyDescent="0.25">
      <c r="A20" s="11"/>
      <c r="B20" s="7"/>
      <c r="C20" s="8"/>
      <c r="D20" s="6"/>
      <c r="E20" s="8"/>
      <c r="F20" s="8"/>
      <c r="G20" s="8"/>
      <c r="H20" s="8"/>
    </row>
    <row r="21" spans="1:8" x14ac:dyDescent="0.25">
      <c r="A21" s="11"/>
      <c r="B21" s="7"/>
      <c r="C21" s="8"/>
      <c r="D21" s="6"/>
      <c r="E21" s="8"/>
      <c r="F21" s="8"/>
      <c r="G21" s="8"/>
      <c r="H21" s="8"/>
    </row>
    <row r="22" spans="1:8" x14ac:dyDescent="0.25">
      <c r="A22" s="11"/>
      <c r="B22" s="7"/>
      <c r="C22" s="8"/>
      <c r="D22" s="6"/>
      <c r="E22" s="8"/>
      <c r="F22" s="8"/>
      <c r="G22" s="8"/>
      <c r="H22" s="8"/>
    </row>
    <row r="23" spans="1:8" x14ac:dyDescent="0.25">
      <c r="A23" s="11"/>
      <c r="B23" s="7"/>
      <c r="C23" s="8"/>
      <c r="D23" s="6"/>
      <c r="E23" s="8"/>
      <c r="F23" s="8"/>
      <c r="G23" s="8"/>
      <c r="H23" s="8"/>
    </row>
    <row r="24" spans="1:8" x14ac:dyDescent="0.25">
      <c r="A24" s="11"/>
      <c r="B24" s="7"/>
      <c r="C24" s="8"/>
      <c r="D24" s="6"/>
      <c r="E24" s="8"/>
      <c r="F24" s="8"/>
      <c r="G24" s="8"/>
      <c r="H24" s="8"/>
    </row>
    <row r="25" spans="1:8" x14ac:dyDescent="0.25">
      <c r="A25" s="11"/>
      <c r="B25" s="7"/>
      <c r="C25" s="8"/>
      <c r="D25" s="6"/>
      <c r="E25" s="8"/>
      <c r="F25" s="8"/>
      <c r="G25" s="8"/>
      <c r="H25" s="8"/>
    </row>
    <row r="26" spans="1:8" x14ac:dyDescent="0.25">
      <c r="A26" s="11"/>
      <c r="B26" s="7"/>
      <c r="C26" s="8"/>
      <c r="D26" s="6"/>
      <c r="E26" s="8"/>
      <c r="F26" s="8"/>
      <c r="G26" s="8"/>
      <c r="H26" s="8"/>
    </row>
    <row r="27" spans="1:8" x14ac:dyDescent="0.25">
      <c r="A27" s="11"/>
      <c r="B27" s="7"/>
      <c r="C27" s="8"/>
      <c r="D27" s="6"/>
      <c r="E27" s="8"/>
      <c r="F27" s="8"/>
      <c r="G27" s="8"/>
      <c r="H27" s="8"/>
    </row>
    <row r="28" spans="1:8" x14ac:dyDescent="0.25">
      <c r="A28" s="11"/>
      <c r="B28" s="7"/>
      <c r="C28" s="8"/>
      <c r="D28" s="6"/>
      <c r="E28" s="8"/>
      <c r="F28" s="8"/>
      <c r="G28" s="8"/>
      <c r="H28" s="8"/>
    </row>
    <row r="29" spans="1:8" x14ac:dyDescent="0.25">
      <c r="A29" s="11"/>
      <c r="B29" s="7"/>
      <c r="C29" s="8"/>
      <c r="D29" s="6"/>
      <c r="E29" s="8"/>
      <c r="F29" s="8"/>
      <c r="G29" s="8"/>
      <c r="H29" s="8"/>
    </row>
    <row r="30" spans="1:8" x14ac:dyDescent="0.25">
      <c r="A30" s="11"/>
      <c r="B30" s="7"/>
      <c r="C30" s="8"/>
      <c r="D30" s="6"/>
      <c r="E30" s="8"/>
      <c r="F30" s="8"/>
      <c r="G30" s="8"/>
      <c r="H30" s="8"/>
    </row>
    <row r="31" spans="1:8" x14ac:dyDescent="0.25">
      <c r="A31" s="11"/>
      <c r="B31" s="7"/>
      <c r="C31" s="8"/>
      <c r="D31" s="6"/>
      <c r="E31" s="8"/>
      <c r="F31" s="8"/>
      <c r="G31" s="8"/>
      <c r="H31" s="8"/>
    </row>
    <row r="32" spans="1:8" x14ac:dyDescent="0.25">
      <c r="A32" s="11"/>
      <c r="B32" s="7"/>
      <c r="C32" s="8"/>
      <c r="D32" s="6"/>
      <c r="E32" s="8"/>
      <c r="F32" s="8"/>
      <c r="G32" s="8"/>
      <c r="H32" s="8"/>
    </row>
    <row r="33" spans="1:8" x14ac:dyDescent="0.25">
      <c r="A33" s="11"/>
      <c r="B33" s="7"/>
      <c r="C33" s="8"/>
      <c r="D33" s="6"/>
      <c r="E33" s="8"/>
      <c r="F33" s="8"/>
      <c r="G33" s="8"/>
      <c r="H33" s="8"/>
    </row>
    <row r="34" spans="1:8" x14ac:dyDescent="0.25">
      <c r="A34" s="11"/>
      <c r="B34" s="7"/>
      <c r="C34" s="8"/>
      <c r="D34" s="6"/>
      <c r="E34" s="8"/>
      <c r="F34" s="8"/>
      <c r="G34" s="8"/>
      <c r="H34" s="8"/>
    </row>
    <row r="35" spans="1:8" x14ac:dyDescent="0.25">
      <c r="A35" s="11"/>
      <c r="B35" s="7"/>
      <c r="C35" s="8"/>
      <c r="D35" s="6"/>
      <c r="E35" s="8"/>
      <c r="F35" s="8"/>
      <c r="G35" s="8"/>
      <c r="H35" s="8"/>
    </row>
    <row r="36" spans="1:8" x14ac:dyDescent="0.25">
      <c r="A36" s="11"/>
      <c r="B36" s="7"/>
      <c r="C36" s="8"/>
      <c r="D36" s="6"/>
      <c r="E36" s="8"/>
      <c r="F36" s="8"/>
      <c r="G36" s="8"/>
      <c r="H36" s="8"/>
    </row>
    <row r="37" spans="1:8" x14ac:dyDescent="0.25">
      <c r="A37" s="11"/>
      <c r="B37" s="7"/>
      <c r="C37" s="8"/>
      <c r="D37" s="6"/>
      <c r="E37" s="8"/>
      <c r="F37" s="8"/>
      <c r="G37" s="8"/>
      <c r="H37" s="8"/>
    </row>
    <row r="38" spans="1:8" x14ac:dyDescent="0.25">
      <c r="A38" s="11"/>
      <c r="B38" s="7"/>
      <c r="C38" s="8"/>
      <c r="D38" s="6"/>
      <c r="E38" s="8"/>
      <c r="F38" s="8"/>
      <c r="G38" s="8"/>
      <c r="H38" s="8"/>
    </row>
    <row r="39" spans="1:8" x14ac:dyDescent="0.25">
      <c r="A39" s="11"/>
      <c r="B39" s="7"/>
      <c r="C39" s="8"/>
      <c r="D39" s="6"/>
      <c r="E39" s="8"/>
      <c r="F39" s="8"/>
      <c r="G39" s="8"/>
      <c r="H39" s="8"/>
    </row>
    <row r="40" spans="1:8" x14ac:dyDescent="0.25">
      <c r="A40" s="11"/>
      <c r="B40" s="7"/>
      <c r="C40" s="8"/>
      <c r="D40" s="6"/>
      <c r="E40" s="8"/>
      <c r="F40" s="8"/>
      <c r="G40" s="8"/>
      <c r="H40" s="8"/>
    </row>
    <row r="41" spans="1:8" x14ac:dyDescent="0.25">
      <c r="A41" s="11"/>
      <c r="B41" s="7"/>
      <c r="C41" s="8"/>
      <c r="D41" s="6"/>
      <c r="E41" s="8"/>
      <c r="F41" s="8"/>
      <c r="G41" s="8"/>
      <c r="H41" s="8"/>
    </row>
    <row r="42" spans="1:8" x14ac:dyDescent="0.25">
      <c r="A42" s="11"/>
      <c r="B42" s="7"/>
      <c r="C42" s="8"/>
      <c r="D42" s="6"/>
      <c r="E42" s="8"/>
      <c r="F42" s="8"/>
      <c r="G42" s="8"/>
      <c r="H42" s="8"/>
    </row>
    <row r="43" spans="1:8" x14ac:dyDescent="0.25">
      <c r="A43" s="11"/>
      <c r="B43" s="7"/>
      <c r="C43" s="8"/>
      <c r="D43" s="6"/>
      <c r="E43" s="8"/>
      <c r="F43" s="8"/>
      <c r="G43" s="8"/>
      <c r="H43" s="8"/>
    </row>
    <row r="44" spans="1:8" x14ac:dyDescent="0.25">
      <c r="A44" s="11"/>
      <c r="B44" s="7"/>
      <c r="C44" s="8"/>
      <c r="D44" s="6"/>
      <c r="E44" s="8"/>
      <c r="F44" s="8"/>
      <c r="G44" s="8"/>
      <c r="H44" s="8"/>
    </row>
    <row r="45" spans="1:8" x14ac:dyDescent="0.25">
      <c r="A45" s="11"/>
      <c r="B45" s="7"/>
      <c r="C45" s="8"/>
      <c r="D45" s="6"/>
      <c r="E45" s="8"/>
      <c r="F45" s="8"/>
      <c r="G45" s="8"/>
      <c r="H45" s="8"/>
    </row>
    <row r="46" spans="1:8" x14ac:dyDescent="0.25">
      <c r="A46" s="11"/>
      <c r="B46" s="7"/>
      <c r="C46" s="8"/>
      <c r="D46" s="6"/>
      <c r="E46" s="8"/>
      <c r="F46" s="8"/>
      <c r="G46" s="8"/>
      <c r="H46" s="8"/>
    </row>
    <row r="47" spans="1:8" x14ac:dyDescent="0.25">
      <c r="A47" s="11"/>
      <c r="B47" s="7"/>
      <c r="C47" s="8"/>
      <c r="D47" s="6"/>
      <c r="E47" s="8"/>
      <c r="F47" s="8"/>
      <c r="G47" s="8"/>
      <c r="H47" s="8"/>
    </row>
    <row r="48" spans="1:8" x14ac:dyDescent="0.25">
      <c r="A48" s="11"/>
      <c r="B48" s="7"/>
      <c r="C48" s="8"/>
      <c r="D48" s="6"/>
      <c r="E48" s="8"/>
      <c r="F48" s="8"/>
      <c r="G48" s="8"/>
      <c r="H48" s="8"/>
    </row>
    <row r="49" spans="1:8" x14ac:dyDescent="0.25">
      <c r="A49" s="11"/>
      <c r="B49" s="7"/>
      <c r="C49" s="8"/>
      <c r="D49" s="6"/>
      <c r="E49" s="8"/>
      <c r="F49" s="8"/>
      <c r="G49" s="8"/>
      <c r="H49" s="8"/>
    </row>
    <row r="50" spans="1:8" x14ac:dyDescent="0.25">
      <c r="A50" s="11"/>
      <c r="B50" s="7"/>
      <c r="C50" s="8"/>
      <c r="D50" s="6"/>
      <c r="E50" s="8"/>
      <c r="F50" s="8"/>
      <c r="G50" s="8"/>
      <c r="H50" s="8"/>
    </row>
    <row r="51" spans="1:8" x14ac:dyDescent="0.25">
      <c r="A51" s="11"/>
      <c r="B51" s="7"/>
      <c r="C51" s="8"/>
      <c r="D51" s="6"/>
      <c r="E51" s="8"/>
      <c r="F51" s="8"/>
      <c r="G51" s="8"/>
      <c r="H51" s="8"/>
    </row>
    <row r="52" spans="1:8" x14ac:dyDescent="0.25">
      <c r="A52" s="11"/>
      <c r="B52" s="7"/>
      <c r="C52" s="8"/>
      <c r="D52" s="6"/>
      <c r="E52" s="8"/>
      <c r="F52" s="8"/>
      <c r="G52" s="8"/>
      <c r="H52" s="8"/>
    </row>
  </sheetData>
  <autoFilter ref="A7:P13"/>
  <mergeCells count="17">
    <mergeCell ref="A15:C15"/>
    <mergeCell ref="A13:B13"/>
    <mergeCell ref="A14:B14"/>
    <mergeCell ref="A12:B12"/>
    <mergeCell ref="A9:M9"/>
    <mergeCell ref="K4:M4"/>
    <mergeCell ref="A8:I8"/>
    <mergeCell ref="A10:A11"/>
    <mergeCell ref="B10:B11"/>
    <mergeCell ref="C10:C11"/>
    <mergeCell ref="A5:M5"/>
    <mergeCell ref="A6:A7"/>
    <mergeCell ref="B6:B7"/>
    <mergeCell ref="C6:C7"/>
    <mergeCell ref="M6:M7"/>
    <mergeCell ref="D6:G6"/>
    <mergeCell ref="I6:L6"/>
  </mergeCells>
  <phoneticPr fontId="0" type="noConversion"/>
  <pageMargins left="0.15748031496062992" right="0.15748031496062992" top="0.35433070866141736" bottom="0.35433070866141736" header="0.31496062992125984" footer="0.31496062992125984"/>
  <pageSetup paperSize="9" scale="57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8"/>
  <sheetViews>
    <sheetView view="pageBreakPreview" topLeftCell="A13" zoomScale="80" zoomScaleNormal="98" zoomScaleSheetLayoutView="80" workbookViewId="0">
      <selection activeCell="I22" sqref="I22"/>
    </sheetView>
  </sheetViews>
  <sheetFormatPr defaultRowHeight="15.75" outlineLevelRow="1" x14ac:dyDescent="0.25"/>
  <cols>
    <col min="1" max="1" width="11" style="12" customWidth="1"/>
    <col min="2" max="2" width="57" style="3" customWidth="1"/>
    <col min="3" max="3" width="21.85546875" style="10" customWidth="1"/>
    <col min="4" max="4" width="9.140625" style="9"/>
    <col min="5" max="5" width="7.140625" style="10" customWidth="1"/>
    <col min="6" max="6" width="17" style="10" customWidth="1"/>
    <col min="7" max="7" width="10.28515625" style="10" customWidth="1"/>
    <col min="8" max="8" width="15.28515625" style="10" customWidth="1"/>
    <col min="9" max="9" width="17.28515625" style="3" customWidth="1"/>
    <col min="10" max="12" width="17.85546875" style="3" customWidth="1"/>
    <col min="13" max="13" width="43.140625" style="3" customWidth="1"/>
    <col min="14" max="14" width="12" style="3" customWidth="1"/>
    <col min="15" max="15" width="15.42578125" style="3" customWidth="1"/>
    <col min="16" max="16" width="21.140625" style="3" customWidth="1"/>
    <col min="17" max="16384" width="9.140625" style="3"/>
  </cols>
  <sheetData>
    <row r="1" spans="1:16" ht="50.25" customHeight="1" x14ac:dyDescent="0.25">
      <c r="K1" s="103"/>
      <c r="L1" s="103"/>
      <c r="M1" s="103"/>
      <c r="N1" s="103"/>
    </row>
    <row r="2" spans="1:16" s="1" customFormat="1" ht="98.25" customHeight="1" x14ac:dyDescent="0.3">
      <c r="A2" s="17"/>
      <c r="B2" s="18"/>
      <c r="C2" s="19"/>
      <c r="D2" s="20"/>
      <c r="E2" s="19"/>
      <c r="F2" s="19"/>
      <c r="G2" s="19"/>
      <c r="H2" s="19"/>
      <c r="I2" s="280"/>
      <c r="J2" s="280"/>
      <c r="K2" s="285" t="s">
        <v>160</v>
      </c>
      <c r="L2" s="285"/>
      <c r="M2" s="285"/>
      <c r="N2" s="285"/>
      <c r="O2" s="285"/>
      <c r="P2" s="2"/>
    </row>
    <row r="3" spans="1:16" s="1" customFormat="1" ht="39.75" customHeight="1" x14ac:dyDescent="0.25">
      <c r="A3" s="279" t="s">
        <v>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6" s="1" customFormat="1" ht="24.75" customHeight="1" x14ac:dyDescent="0.25">
      <c r="A4" s="281" t="s">
        <v>1</v>
      </c>
      <c r="B4" s="265" t="s">
        <v>2</v>
      </c>
      <c r="C4" s="265" t="s">
        <v>3</v>
      </c>
      <c r="D4" s="284" t="s">
        <v>4</v>
      </c>
      <c r="E4" s="284"/>
      <c r="F4" s="284"/>
      <c r="G4" s="284"/>
      <c r="H4" s="75"/>
      <c r="I4" s="284" t="s">
        <v>5</v>
      </c>
      <c r="J4" s="284"/>
      <c r="K4" s="284"/>
      <c r="L4" s="284"/>
      <c r="M4" s="265" t="s">
        <v>6</v>
      </c>
    </row>
    <row r="5" spans="1:16" s="1" customFormat="1" ht="62.25" customHeight="1" x14ac:dyDescent="0.25">
      <c r="A5" s="282"/>
      <c r="B5" s="283"/>
      <c r="C5" s="283"/>
      <c r="D5" s="23" t="s">
        <v>3</v>
      </c>
      <c r="E5" s="24" t="s">
        <v>7</v>
      </c>
      <c r="F5" s="24" t="s">
        <v>8</v>
      </c>
      <c r="G5" s="24" t="s">
        <v>9</v>
      </c>
      <c r="H5" s="108">
        <v>2018</v>
      </c>
      <c r="I5" s="108">
        <v>2019</v>
      </c>
      <c r="J5" s="108">
        <v>2020</v>
      </c>
      <c r="K5" s="24">
        <v>2021</v>
      </c>
      <c r="L5" s="24" t="s">
        <v>10</v>
      </c>
      <c r="M5" s="283"/>
    </row>
    <row r="6" spans="1:16" ht="26.25" customHeight="1" x14ac:dyDescent="0.25">
      <c r="A6" s="286" t="s">
        <v>161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</row>
    <row r="7" spans="1:16" ht="47.25" customHeight="1" outlineLevel="1" x14ac:dyDescent="0.3">
      <c r="A7" s="286" t="s">
        <v>162</v>
      </c>
      <c r="B7" s="286"/>
      <c r="C7" s="286"/>
      <c r="D7" s="286"/>
      <c r="E7" s="286"/>
      <c r="F7" s="286"/>
      <c r="G7" s="286"/>
      <c r="H7" s="286"/>
      <c r="I7" s="286"/>
      <c r="J7" s="286"/>
      <c r="K7" s="40"/>
      <c r="L7" s="26"/>
      <c r="M7" s="26"/>
    </row>
    <row r="8" spans="1:16" ht="111.75" customHeight="1" outlineLevel="1" x14ac:dyDescent="0.25">
      <c r="A8" s="43" t="s">
        <v>34</v>
      </c>
      <c r="B8" s="117" t="s">
        <v>185</v>
      </c>
      <c r="C8" s="24" t="s">
        <v>12</v>
      </c>
      <c r="D8" s="23" t="s">
        <v>23</v>
      </c>
      <c r="E8" s="23" t="s">
        <v>31</v>
      </c>
      <c r="F8" s="115" t="s">
        <v>186</v>
      </c>
      <c r="G8" s="24">
        <v>323</v>
      </c>
      <c r="H8" s="94">
        <v>228.2</v>
      </c>
      <c r="I8" s="94"/>
      <c r="J8" s="94"/>
      <c r="K8" s="89"/>
      <c r="L8" s="27">
        <f>H8+I8+J8+K8</f>
        <v>228.2</v>
      </c>
      <c r="M8" s="288"/>
    </row>
    <row r="9" spans="1:16" ht="116.25" customHeight="1" outlineLevel="1" x14ac:dyDescent="0.25">
      <c r="A9" s="43" t="s">
        <v>36</v>
      </c>
      <c r="B9" s="117" t="s">
        <v>121</v>
      </c>
      <c r="C9" s="24" t="s">
        <v>25</v>
      </c>
      <c r="D9" s="23" t="s">
        <v>23</v>
      </c>
      <c r="E9" s="23" t="s">
        <v>31</v>
      </c>
      <c r="F9" s="115" t="s">
        <v>107</v>
      </c>
      <c r="G9" s="24">
        <v>244</v>
      </c>
      <c r="H9" s="94">
        <v>126.1</v>
      </c>
      <c r="I9" s="94">
        <v>100</v>
      </c>
      <c r="J9" s="94">
        <v>100</v>
      </c>
      <c r="K9" s="94">
        <v>100</v>
      </c>
      <c r="L9" s="114">
        <f t="shared" ref="L9:L15" si="0">H9+I9+J9+K9</f>
        <v>426.1</v>
      </c>
      <c r="M9" s="288"/>
    </row>
    <row r="10" spans="1:16" ht="150.75" customHeight="1" outlineLevel="1" x14ac:dyDescent="0.25">
      <c r="A10" s="112" t="s">
        <v>68</v>
      </c>
      <c r="B10" s="41" t="s">
        <v>122</v>
      </c>
      <c r="C10" s="113" t="s">
        <v>32</v>
      </c>
      <c r="D10" s="111" t="s">
        <v>23</v>
      </c>
      <c r="E10" s="111" t="s">
        <v>31</v>
      </c>
      <c r="F10" s="111" t="s">
        <v>94</v>
      </c>
      <c r="G10" s="111"/>
      <c r="H10" s="94">
        <f>H11+H12+H13+H14+H15</f>
        <v>2227.9</v>
      </c>
      <c r="I10" s="94">
        <f>I11+I12+I13+I14+I15</f>
        <v>1828.8</v>
      </c>
      <c r="J10" s="94">
        <f t="shared" ref="J10:K10" si="1">J11+J12+J13+J14+J15</f>
        <v>1828.8</v>
      </c>
      <c r="K10" s="94">
        <f t="shared" si="1"/>
        <v>1828.8</v>
      </c>
      <c r="L10" s="114">
        <f t="shared" si="0"/>
        <v>7714.3</v>
      </c>
      <c r="M10" s="110"/>
    </row>
    <row r="11" spans="1:16" ht="102" customHeight="1" outlineLevel="1" x14ac:dyDescent="0.25">
      <c r="A11" s="112" t="s">
        <v>72</v>
      </c>
      <c r="B11" s="41" t="s">
        <v>122</v>
      </c>
      <c r="C11" s="113" t="s">
        <v>32</v>
      </c>
      <c r="D11" s="111" t="s">
        <v>23</v>
      </c>
      <c r="E11" s="111" t="s">
        <v>31</v>
      </c>
      <c r="F11" s="111" t="s">
        <v>97</v>
      </c>
      <c r="G11" s="111" t="s">
        <v>95</v>
      </c>
      <c r="H11" s="94"/>
      <c r="I11" s="94">
        <v>27.5</v>
      </c>
      <c r="J11" s="94">
        <v>27.5</v>
      </c>
      <c r="K11" s="94">
        <v>27.5</v>
      </c>
      <c r="L11" s="114">
        <f t="shared" si="0"/>
        <v>82.5</v>
      </c>
      <c r="M11" s="110"/>
    </row>
    <row r="12" spans="1:16" ht="127.5" customHeight="1" outlineLevel="1" x14ac:dyDescent="0.25">
      <c r="A12" s="112" t="s">
        <v>92</v>
      </c>
      <c r="B12" s="41" t="s">
        <v>122</v>
      </c>
      <c r="C12" s="113" t="s">
        <v>32</v>
      </c>
      <c r="D12" s="111" t="s">
        <v>23</v>
      </c>
      <c r="E12" s="111" t="s">
        <v>31</v>
      </c>
      <c r="F12" s="111" t="s">
        <v>97</v>
      </c>
      <c r="G12" s="111" t="s">
        <v>96</v>
      </c>
      <c r="H12" s="94"/>
      <c r="I12" s="94">
        <v>8.4</v>
      </c>
      <c r="J12" s="94">
        <v>8.4</v>
      </c>
      <c r="K12" s="94">
        <v>8.4</v>
      </c>
      <c r="L12" s="114">
        <f t="shared" si="0"/>
        <v>25.2</v>
      </c>
      <c r="M12" s="110"/>
    </row>
    <row r="13" spans="1:16" ht="132" customHeight="1" outlineLevel="1" x14ac:dyDescent="0.25">
      <c r="A13" s="112" t="s">
        <v>73</v>
      </c>
      <c r="B13" s="41" t="s">
        <v>122</v>
      </c>
      <c r="C13" s="113" t="s">
        <v>32</v>
      </c>
      <c r="D13" s="111" t="s">
        <v>23</v>
      </c>
      <c r="E13" s="111" t="s">
        <v>31</v>
      </c>
      <c r="F13" s="111" t="s">
        <v>98</v>
      </c>
      <c r="G13" s="111" t="s">
        <v>19</v>
      </c>
      <c r="H13" s="94">
        <v>149.1</v>
      </c>
      <c r="I13" s="94">
        <v>143.80000000000001</v>
      </c>
      <c r="J13" s="94">
        <v>143.80000000000001</v>
      </c>
      <c r="K13" s="94">
        <v>143.80000000000001</v>
      </c>
      <c r="L13" s="114">
        <f t="shared" si="0"/>
        <v>580.5</v>
      </c>
      <c r="M13" s="110"/>
    </row>
    <row r="14" spans="1:16" ht="125.25" customHeight="1" outlineLevel="1" x14ac:dyDescent="0.25">
      <c r="A14" s="112" t="s">
        <v>93</v>
      </c>
      <c r="B14" s="41" t="s">
        <v>123</v>
      </c>
      <c r="C14" s="113" t="s">
        <v>32</v>
      </c>
      <c r="D14" s="111" t="s">
        <v>23</v>
      </c>
      <c r="E14" s="111" t="s">
        <v>31</v>
      </c>
      <c r="F14" s="111" t="s">
        <v>97</v>
      </c>
      <c r="G14" s="111" t="s">
        <v>89</v>
      </c>
      <c r="H14" s="94">
        <v>677.5</v>
      </c>
      <c r="I14" s="94">
        <v>538.20000000000005</v>
      </c>
      <c r="J14" s="94">
        <v>538.20000000000005</v>
      </c>
      <c r="K14" s="94">
        <v>538.20000000000005</v>
      </c>
      <c r="L14" s="114">
        <f t="shared" si="0"/>
        <v>2292.1</v>
      </c>
      <c r="M14" s="110"/>
    </row>
    <row r="15" spans="1:16" ht="135.75" customHeight="1" outlineLevel="1" x14ac:dyDescent="0.25">
      <c r="A15" s="112" t="s">
        <v>88</v>
      </c>
      <c r="B15" s="41" t="s">
        <v>122</v>
      </c>
      <c r="C15" s="113" t="s">
        <v>32</v>
      </c>
      <c r="D15" s="111" t="s">
        <v>23</v>
      </c>
      <c r="E15" s="111" t="s">
        <v>31</v>
      </c>
      <c r="F15" s="111" t="s">
        <v>98</v>
      </c>
      <c r="G15" s="111" t="s">
        <v>18</v>
      </c>
      <c r="H15" s="94">
        <v>1401.3</v>
      </c>
      <c r="I15" s="94">
        <v>1110.9000000000001</v>
      </c>
      <c r="J15" s="94">
        <v>1110.9000000000001</v>
      </c>
      <c r="K15" s="94">
        <v>1110.9000000000001</v>
      </c>
      <c r="L15" s="114">
        <f t="shared" si="0"/>
        <v>4734</v>
      </c>
      <c r="M15" s="110"/>
    </row>
    <row r="16" spans="1:16" ht="135.75" customHeight="1" outlineLevel="1" x14ac:dyDescent="0.25">
      <c r="A16" s="155" t="s">
        <v>90</v>
      </c>
      <c r="B16" s="41" t="s">
        <v>187</v>
      </c>
      <c r="C16" s="152" t="s">
        <v>32</v>
      </c>
      <c r="D16" s="154" t="s">
        <v>23</v>
      </c>
      <c r="E16" s="154" t="s">
        <v>31</v>
      </c>
      <c r="F16" s="154" t="s">
        <v>188</v>
      </c>
      <c r="G16" s="154" t="s">
        <v>19</v>
      </c>
      <c r="H16" s="94">
        <v>92.5</v>
      </c>
      <c r="I16" s="94"/>
      <c r="J16" s="94"/>
      <c r="K16" s="94"/>
      <c r="L16" s="153">
        <f>H16+I16+J16+K16</f>
        <v>92.5</v>
      </c>
      <c r="M16" s="153"/>
    </row>
    <row r="17" spans="1:13" ht="43.5" customHeight="1" outlineLevel="1" x14ac:dyDescent="0.25">
      <c r="A17" s="289" t="s">
        <v>158</v>
      </c>
      <c r="B17" s="289"/>
      <c r="C17" s="24"/>
      <c r="D17" s="290"/>
      <c r="E17" s="290"/>
      <c r="F17" s="290"/>
      <c r="G17" s="290"/>
      <c r="H17" s="85">
        <f>H9+H10+H8+H16</f>
        <v>2674.7</v>
      </c>
      <c r="I17" s="85">
        <f>I9+I10</f>
        <v>1928.8</v>
      </c>
      <c r="J17" s="85">
        <f>J9+J10</f>
        <v>1928.8</v>
      </c>
      <c r="K17" s="85">
        <f>K9+K10</f>
        <v>1928.8</v>
      </c>
      <c r="L17" s="109">
        <f>L8+L9+L10+L16</f>
        <v>8461.1</v>
      </c>
      <c r="M17" s="27"/>
    </row>
    <row r="18" spans="1:13" ht="20.25" hidden="1" customHeight="1" outlineLevel="1" x14ac:dyDescent="0.3">
      <c r="A18" s="49"/>
      <c r="B18" s="49"/>
      <c r="C18" s="50"/>
      <c r="D18" s="51"/>
      <c r="E18" s="50"/>
      <c r="F18" s="50"/>
      <c r="G18" s="50"/>
      <c r="H18" s="50"/>
      <c r="I18" s="52" t="e">
        <f>I8+I9+#REF!+#REF!</f>
        <v>#REF!</v>
      </c>
      <c r="J18" s="52" t="e">
        <f>J8+J9+#REF!+#REF!</f>
        <v>#REF!</v>
      </c>
      <c r="K18" s="52" t="e">
        <f>K8+K9+#REF!+#REF!</f>
        <v>#REF!</v>
      </c>
      <c r="L18" s="109" t="e">
        <f>#REF!+H18+I18+J18+K18</f>
        <v>#REF!</v>
      </c>
      <c r="M18" s="22"/>
    </row>
    <row r="19" spans="1:13" ht="20.25" hidden="1" customHeight="1" outlineLevel="1" x14ac:dyDescent="0.3">
      <c r="A19" s="49"/>
      <c r="B19" s="49"/>
      <c r="C19" s="50"/>
      <c r="D19" s="51"/>
      <c r="E19" s="50"/>
      <c r="F19" s="50"/>
      <c r="G19" s="50"/>
      <c r="H19" s="50"/>
      <c r="I19" s="52" t="e">
        <f>#REF!+#REF!</f>
        <v>#REF!</v>
      </c>
      <c r="J19" s="52" t="e">
        <f>#REF!+#REF!</f>
        <v>#REF!</v>
      </c>
      <c r="K19" s="52" t="e">
        <f>#REF!+#REF!</f>
        <v>#REF!</v>
      </c>
      <c r="L19" s="109" t="e">
        <f>#REF!+H19+I19+J19+K19</f>
        <v>#REF!</v>
      </c>
      <c r="M19" s="22"/>
    </row>
    <row r="20" spans="1:13" s="1" customFormat="1" ht="18.75" collapsed="1" x14ac:dyDescent="0.3">
      <c r="A20" s="86"/>
      <c r="B20" s="86"/>
      <c r="C20" s="30"/>
      <c r="D20" s="31"/>
      <c r="E20" s="30"/>
      <c r="F20" s="30"/>
      <c r="G20" s="30"/>
      <c r="H20" s="30"/>
      <c r="I20" s="42"/>
      <c r="J20" s="42"/>
      <c r="K20" s="22"/>
      <c r="L20" s="22"/>
      <c r="M20" s="22"/>
    </row>
    <row r="21" spans="1:13" ht="26.25" customHeight="1" x14ac:dyDescent="0.3">
      <c r="A21" s="287" t="s">
        <v>35</v>
      </c>
      <c r="B21" s="287"/>
      <c r="C21" s="287"/>
      <c r="D21" s="33"/>
      <c r="E21" s="34"/>
      <c r="F21" s="34"/>
      <c r="G21" s="34"/>
      <c r="H21" s="72"/>
      <c r="I21" s="35"/>
      <c r="J21" s="14"/>
      <c r="K21" s="14"/>
      <c r="L21" s="14"/>
      <c r="M21" s="36" t="s">
        <v>21</v>
      </c>
    </row>
    <row r="22" spans="1:13" x14ac:dyDescent="0.25">
      <c r="A22" s="11"/>
      <c r="B22" s="7"/>
      <c r="C22" s="8"/>
      <c r="D22" s="6"/>
      <c r="E22" s="8"/>
      <c r="F22" s="8"/>
      <c r="G22" s="8"/>
      <c r="H22" s="8"/>
    </row>
    <row r="23" spans="1:13" x14ac:dyDescent="0.25">
      <c r="A23" s="11"/>
      <c r="B23" s="7"/>
      <c r="C23" s="8"/>
      <c r="D23" s="6"/>
      <c r="E23" s="8"/>
      <c r="F23" s="8"/>
      <c r="G23" s="8"/>
      <c r="H23" s="8"/>
    </row>
    <row r="24" spans="1:13" x14ac:dyDescent="0.25">
      <c r="A24" s="11"/>
      <c r="B24" s="7"/>
      <c r="C24" s="8"/>
      <c r="D24" s="6"/>
      <c r="E24" s="8"/>
      <c r="F24" s="8"/>
      <c r="G24" s="8"/>
      <c r="H24" s="8"/>
    </row>
    <row r="25" spans="1:13" x14ac:dyDescent="0.25">
      <c r="A25" s="11"/>
      <c r="B25" s="7"/>
      <c r="C25" s="8"/>
      <c r="D25" s="6"/>
      <c r="E25" s="8"/>
      <c r="F25" s="8"/>
      <c r="G25" s="8"/>
      <c r="H25" s="8"/>
    </row>
    <row r="26" spans="1:13" x14ac:dyDescent="0.25">
      <c r="A26" s="11"/>
      <c r="B26" s="7"/>
      <c r="C26" s="8"/>
      <c r="D26" s="6"/>
      <c r="E26" s="8"/>
      <c r="F26" s="8"/>
      <c r="G26" s="8"/>
      <c r="H26" s="8"/>
    </row>
    <row r="27" spans="1:13" x14ac:dyDescent="0.25">
      <c r="A27" s="11"/>
      <c r="B27" s="7"/>
      <c r="C27" s="8"/>
      <c r="D27" s="6"/>
      <c r="E27" s="8"/>
      <c r="F27" s="8"/>
      <c r="G27" s="8"/>
      <c r="H27" s="8"/>
    </row>
    <row r="28" spans="1:13" x14ac:dyDescent="0.25">
      <c r="A28" s="11"/>
      <c r="B28" s="7"/>
      <c r="C28" s="8"/>
      <c r="D28" s="6"/>
      <c r="E28" s="8"/>
      <c r="F28" s="8"/>
      <c r="G28" s="8"/>
      <c r="H28" s="8"/>
    </row>
    <row r="29" spans="1:13" x14ac:dyDescent="0.25">
      <c r="A29" s="11"/>
      <c r="B29" s="7"/>
      <c r="C29" s="8"/>
      <c r="D29" s="6"/>
      <c r="E29" s="8"/>
      <c r="F29" s="8"/>
      <c r="G29" s="8"/>
      <c r="H29" s="8"/>
    </row>
    <row r="30" spans="1:13" x14ac:dyDescent="0.25">
      <c r="A30" s="11"/>
      <c r="B30" s="7"/>
      <c r="C30" s="8"/>
      <c r="D30" s="6"/>
      <c r="E30" s="8"/>
      <c r="F30" s="8"/>
      <c r="G30" s="8"/>
      <c r="H30" s="8"/>
    </row>
    <row r="31" spans="1:13" x14ac:dyDescent="0.25">
      <c r="A31" s="11"/>
      <c r="B31" s="7"/>
      <c r="C31" s="8"/>
      <c r="D31" s="6"/>
      <c r="E31" s="8"/>
      <c r="F31" s="8"/>
      <c r="G31" s="8"/>
      <c r="H31" s="8"/>
    </row>
    <row r="32" spans="1:13" x14ac:dyDescent="0.25">
      <c r="A32" s="11"/>
      <c r="B32" s="7"/>
      <c r="C32" s="8"/>
      <c r="D32" s="6"/>
      <c r="E32" s="8"/>
      <c r="F32" s="8"/>
      <c r="G32" s="8"/>
      <c r="H32" s="8"/>
    </row>
    <row r="33" spans="1:8" x14ac:dyDescent="0.25">
      <c r="A33" s="11"/>
      <c r="B33" s="7"/>
      <c r="C33" s="8"/>
      <c r="D33" s="6"/>
      <c r="E33" s="8"/>
      <c r="F33" s="8"/>
      <c r="G33" s="8"/>
      <c r="H33" s="8"/>
    </row>
    <row r="34" spans="1:8" x14ac:dyDescent="0.25">
      <c r="A34" s="11"/>
      <c r="B34" s="7"/>
      <c r="C34" s="8"/>
      <c r="D34" s="6"/>
      <c r="E34" s="8"/>
      <c r="F34" s="8"/>
      <c r="G34" s="8"/>
      <c r="H34" s="8"/>
    </row>
    <row r="35" spans="1:8" x14ac:dyDescent="0.25">
      <c r="A35" s="11"/>
      <c r="B35" s="7"/>
      <c r="C35" s="8"/>
      <c r="D35" s="6"/>
      <c r="E35" s="8"/>
      <c r="F35" s="8"/>
      <c r="G35" s="8"/>
      <c r="H35" s="8"/>
    </row>
    <row r="36" spans="1:8" x14ac:dyDescent="0.25">
      <c r="A36" s="11"/>
      <c r="B36" s="7"/>
      <c r="C36" s="8"/>
      <c r="D36" s="6"/>
      <c r="E36" s="8"/>
      <c r="F36" s="8"/>
      <c r="G36" s="8"/>
      <c r="H36" s="8"/>
    </row>
    <row r="37" spans="1:8" x14ac:dyDescent="0.25">
      <c r="A37" s="11"/>
      <c r="B37" s="7"/>
      <c r="C37" s="8"/>
      <c r="D37" s="6"/>
      <c r="E37" s="8"/>
      <c r="F37" s="8"/>
      <c r="G37" s="8"/>
      <c r="H37" s="8"/>
    </row>
    <row r="38" spans="1:8" x14ac:dyDescent="0.25">
      <c r="A38" s="11"/>
      <c r="B38" s="7"/>
      <c r="C38" s="8"/>
      <c r="D38" s="6"/>
      <c r="E38" s="8"/>
      <c r="F38" s="8"/>
      <c r="G38" s="8"/>
      <c r="H38" s="8"/>
    </row>
    <row r="39" spans="1:8" x14ac:dyDescent="0.25">
      <c r="A39" s="11"/>
      <c r="B39" s="7"/>
      <c r="C39" s="8"/>
      <c r="D39" s="6"/>
      <c r="E39" s="8"/>
      <c r="F39" s="8"/>
      <c r="G39" s="8"/>
      <c r="H39" s="8"/>
    </row>
    <row r="40" spans="1:8" x14ac:dyDescent="0.25">
      <c r="A40" s="11"/>
      <c r="B40" s="7"/>
      <c r="C40" s="8"/>
      <c r="D40" s="6"/>
      <c r="E40" s="8"/>
      <c r="F40" s="8"/>
      <c r="G40" s="8"/>
      <c r="H40" s="8"/>
    </row>
    <row r="41" spans="1:8" x14ac:dyDescent="0.25">
      <c r="A41" s="11"/>
      <c r="B41" s="7"/>
      <c r="C41" s="8"/>
      <c r="D41" s="6"/>
      <c r="E41" s="8"/>
      <c r="F41" s="8"/>
      <c r="G41" s="8"/>
      <c r="H41" s="8"/>
    </row>
    <row r="42" spans="1:8" x14ac:dyDescent="0.25">
      <c r="A42" s="11"/>
      <c r="B42" s="7"/>
      <c r="C42" s="8"/>
      <c r="D42" s="6"/>
      <c r="E42" s="8"/>
      <c r="F42" s="8"/>
      <c r="G42" s="8"/>
      <c r="H42" s="8"/>
    </row>
    <row r="43" spans="1:8" x14ac:dyDescent="0.25">
      <c r="A43" s="11"/>
      <c r="B43" s="7"/>
      <c r="C43" s="8"/>
      <c r="D43" s="6"/>
      <c r="E43" s="8"/>
      <c r="F43" s="8"/>
      <c r="G43" s="8"/>
      <c r="H43" s="8"/>
    </row>
    <row r="44" spans="1:8" x14ac:dyDescent="0.25">
      <c r="A44" s="11"/>
      <c r="B44" s="7"/>
      <c r="C44" s="8"/>
      <c r="D44" s="6"/>
      <c r="E44" s="8"/>
      <c r="F44" s="8"/>
      <c r="G44" s="8"/>
      <c r="H44" s="8"/>
    </row>
    <row r="45" spans="1:8" x14ac:dyDescent="0.25">
      <c r="A45" s="11"/>
      <c r="B45" s="7"/>
      <c r="C45" s="8"/>
      <c r="D45" s="6"/>
      <c r="E45" s="8"/>
      <c r="F45" s="8"/>
      <c r="G45" s="8"/>
      <c r="H45" s="8"/>
    </row>
    <row r="46" spans="1:8" x14ac:dyDescent="0.25">
      <c r="A46" s="11"/>
      <c r="B46" s="7"/>
      <c r="C46" s="8"/>
      <c r="D46" s="6"/>
      <c r="E46" s="8"/>
      <c r="F46" s="8"/>
      <c r="G46" s="8"/>
      <c r="H46" s="8"/>
    </row>
    <row r="47" spans="1:8" x14ac:dyDescent="0.25">
      <c r="A47" s="11"/>
      <c r="B47" s="7"/>
      <c r="C47" s="8"/>
      <c r="D47" s="6"/>
      <c r="E47" s="8"/>
      <c r="F47" s="8"/>
      <c r="G47" s="8"/>
      <c r="H47" s="8"/>
    </row>
    <row r="48" spans="1:8" x14ac:dyDescent="0.25">
      <c r="A48" s="11"/>
      <c r="B48" s="7"/>
      <c r="C48" s="8"/>
      <c r="D48" s="6"/>
      <c r="E48" s="8"/>
      <c r="F48" s="8"/>
      <c r="G48" s="8"/>
      <c r="H48" s="8"/>
    </row>
    <row r="49" spans="1:8" x14ac:dyDescent="0.25">
      <c r="A49" s="11"/>
      <c r="B49" s="7"/>
      <c r="C49" s="8"/>
      <c r="D49" s="6"/>
      <c r="E49" s="8"/>
      <c r="F49" s="8"/>
      <c r="G49" s="8"/>
      <c r="H49" s="8"/>
    </row>
    <row r="50" spans="1:8" x14ac:dyDescent="0.25">
      <c r="A50" s="11"/>
      <c r="B50" s="7"/>
      <c r="C50" s="8"/>
      <c r="D50" s="6"/>
      <c r="E50" s="8"/>
      <c r="F50" s="8"/>
      <c r="G50" s="8"/>
      <c r="H50" s="8"/>
    </row>
    <row r="51" spans="1:8" x14ac:dyDescent="0.25">
      <c r="A51" s="11"/>
      <c r="B51" s="7"/>
      <c r="C51" s="8"/>
      <c r="D51" s="6"/>
      <c r="E51" s="8"/>
      <c r="F51" s="8"/>
      <c r="G51" s="8"/>
      <c r="H51" s="8"/>
    </row>
    <row r="52" spans="1:8" x14ac:dyDescent="0.25">
      <c r="A52" s="11"/>
      <c r="B52" s="7"/>
      <c r="C52" s="8"/>
      <c r="D52" s="6"/>
      <c r="E52" s="8"/>
      <c r="F52" s="8"/>
      <c r="G52" s="8"/>
      <c r="H52" s="8"/>
    </row>
    <row r="53" spans="1:8" x14ac:dyDescent="0.25">
      <c r="A53" s="11"/>
      <c r="B53" s="7"/>
      <c r="C53" s="8"/>
      <c r="D53" s="6"/>
      <c r="E53" s="8"/>
      <c r="F53" s="8"/>
      <c r="G53" s="8"/>
      <c r="H53" s="8"/>
    </row>
    <row r="54" spans="1:8" x14ac:dyDescent="0.25">
      <c r="A54" s="11"/>
      <c r="B54" s="7"/>
      <c r="C54" s="8"/>
      <c r="D54" s="6"/>
      <c r="E54" s="8"/>
      <c r="F54" s="8"/>
      <c r="G54" s="8"/>
      <c r="H54" s="8"/>
    </row>
    <row r="55" spans="1:8" x14ac:dyDescent="0.25">
      <c r="A55" s="11"/>
      <c r="B55" s="7"/>
      <c r="C55" s="8"/>
      <c r="D55" s="6"/>
      <c r="E55" s="8"/>
      <c r="F55" s="8"/>
      <c r="G55" s="8"/>
      <c r="H55" s="8"/>
    </row>
    <row r="56" spans="1:8" x14ac:dyDescent="0.25">
      <c r="A56" s="11"/>
      <c r="B56" s="7"/>
      <c r="C56" s="8"/>
      <c r="D56" s="6"/>
      <c r="E56" s="8"/>
      <c r="F56" s="8"/>
      <c r="G56" s="8"/>
      <c r="H56" s="8"/>
    </row>
    <row r="57" spans="1:8" x14ac:dyDescent="0.25">
      <c r="A57" s="11"/>
      <c r="B57" s="7"/>
      <c r="C57" s="8"/>
      <c r="D57" s="6"/>
      <c r="E57" s="8"/>
      <c r="F57" s="8"/>
      <c r="G57" s="8"/>
      <c r="H57" s="8"/>
    </row>
    <row r="58" spans="1:8" x14ac:dyDescent="0.25">
      <c r="A58" s="11"/>
      <c r="B58" s="7"/>
      <c r="C58" s="8"/>
      <c r="D58" s="6"/>
      <c r="E58" s="8"/>
      <c r="F58" s="8"/>
      <c r="G58" s="8"/>
      <c r="H58" s="8"/>
    </row>
  </sheetData>
  <autoFilter ref="A5:P17"/>
  <mergeCells count="15">
    <mergeCell ref="A6:M6"/>
    <mergeCell ref="A21:C21"/>
    <mergeCell ref="M8:M9"/>
    <mergeCell ref="A17:B17"/>
    <mergeCell ref="D17:G17"/>
    <mergeCell ref="A7:J7"/>
    <mergeCell ref="A3:M3"/>
    <mergeCell ref="I2:J2"/>
    <mergeCell ref="A4:A5"/>
    <mergeCell ref="B4:B5"/>
    <mergeCell ref="C4:C5"/>
    <mergeCell ref="M4:M5"/>
    <mergeCell ref="D4:G4"/>
    <mergeCell ref="I4:L4"/>
    <mergeCell ref="K2:O2"/>
  </mergeCells>
  <phoneticPr fontId="0" type="noConversion"/>
  <pageMargins left="0.3" right="0.15748031496062992" top="0.6692913385826772" bottom="0.35433070866141736" header="0.31496062992125984" footer="0.31496062992125984"/>
  <pageSetup paperSize="9" scale="48" fitToHeight="2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N61"/>
  <sheetViews>
    <sheetView topLeftCell="A21" zoomScale="98" zoomScaleNormal="98" zoomScaleSheetLayoutView="80" zoomScalePageLayoutView="98" workbookViewId="0">
      <selection activeCell="H21" sqref="H21"/>
    </sheetView>
  </sheetViews>
  <sheetFormatPr defaultRowHeight="15.75" outlineLevelRow="1" x14ac:dyDescent="0.25"/>
  <cols>
    <col min="1" max="1" width="9.140625" style="12"/>
    <col min="2" max="2" width="65.7109375" style="3" customWidth="1"/>
    <col min="3" max="3" width="21.85546875" style="10" customWidth="1"/>
    <col min="4" max="4" width="9.140625" style="9"/>
    <col min="5" max="5" width="9.140625" style="10"/>
    <col min="6" max="6" width="17.42578125" style="10" customWidth="1"/>
    <col min="7" max="7" width="9.140625" style="10"/>
    <col min="8" max="8" width="15.28515625" style="10" customWidth="1"/>
    <col min="9" max="9" width="13.5703125" style="3" customWidth="1"/>
    <col min="10" max="11" width="13.85546875" style="3" customWidth="1"/>
    <col min="12" max="12" width="17.85546875" style="3" customWidth="1"/>
    <col min="13" max="13" width="31" style="3" customWidth="1"/>
    <col min="14" max="14" width="9.140625" style="3"/>
    <col min="15" max="15" width="11.5703125" style="3" bestFit="1" customWidth="1"/>
    <col min="16" max="16384" width="9.140625" style="3"/>
  </cols>
  <sheetData>
    <row r="2" spans="1:14" s="1" customFormat="1" ht="101.25" customHeight="1" x14ac:dyDescent="0.3">
      <c r="A2" s="17"/>
      <c r="B2" s="18"/>
      <c r="C2" s="19"/>
      <c r="D2" s="20"/>
      <c r="E2" s="19"/>
      <c r="F2" s="19"/>
      <c r="G2" s="19"/>
      <c r="H2" s="242" t="s">
        <v>153</v>
      </c>
      <c r="I2" s="242"/>
      <c r="J2" s="242"/>
      <c r="K2" s="242"/>
      <c r="L2" s="242"/>
      <c r="M2" s="116"/>
      <c r="N2" s="116"/>
    </row>
    <row r="3" spans="1:14" s="1" customFormat="1" ht="23.25" customHeight="1" x14ac:dyDescent="0.25">
      <c r="A3" s="279" t="s">
        <v>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4" s="1" customFormat="1" ht="24.75" customHeight="1" x14ac:dyDescent="0.25">
      <c r="A4" s="295" t="s">
        <v>1</v>
      </c>
      <c r="B4" s="284" t="s">
        <v>2</v>
      </c>
      <c r="C4" s="284" t="s">
        <v>3</v>
      </c>
      <c r="D4" s="284" t="s">
        <v>4</v>
      </c>
      <c r="E4" s="284"/>
      <c r="F4" s="284"/>
      <c r="G4" s="284"/>
      <c r="H4" s="75"/>
      <c r="I4" s="284" t="s">
        <v>5</v>
      </c>
      <c r="J4" s="284"/>
      <c r="K4" s="284"/>
      <c r="L4" s="284"/>
      <c r="M4" s="284" t="s">
        <v>6</v>
      </c>
    </row>
    <row r="5" spans="1:14" s="1" customFormat="1" ht="72.75" customHeight="1" x14ac:dyDescent="0.25">
      <c r="A5" s="295"/>
      <c r="B5" s="284"/>
      <c r="C5" s="284"/>
      <c r="D5" s="23" t="s">
        <v>3</v>
      </c>
      <c r="E5" s="24" t="s">
        <v>7</v>
      </c>
      <c r="F5" s="24" t="s">
        <v>8</v>
      </c>
      <c r="G5" s="24" t="s">
        <v>9</v>
      </c>
      <c r="H5" s="104">
        <v>2018</v>
      </c>
      <c r="I5" s="104">
        <v>2019</v>
      </c>
      <c r="J5" s="24">
        <v>2020</v>
      </c>
      <c r="K5" s="108">
        <v>2021</v>
      </c>
      <c r="L5" s="24" t="s">
        <v>10</v>
      </c>
      <c r="M5" s="284"/>
    </row>
    <row r="6" spans="1:14" ht="46.5" customHeight="1" x14ac:dyDescent="0.25">
      <c r="A6" s="286" t="s">
        <v>154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</row>
    <row r="7" spans="1:14" ht="63.75" customHeight="1" x14ac:dyDescent="0.25">
      <c r="A7" s="286" t="s">
        <v>155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86"/>
    </row>
    <row r="8" spans="1:14" ht="96" hidden="1" customHeight="1" outlineLevel="1" x14ac:dyDescent="0.25">
      <c r="A8" s="25" t="s">
        <v>39</v>
      </c>
      <c r="B8" s="13" t="s">
        <v>40</v>
      </c>
      <c r="C8" s="24" t="s">
        <v>12</v>
      </c>
      <c r="D8" s="23" t="s">
        <v>23</v>
      </c>
      <c r="E8" s="23" t="s">
        <v>24</v>
      </c>
      <c r="F8" s="23" t="s">
        <v>41</v>
      </c>
      <c r="G8" s="24"/>
      <c r="H8" s="75">
        <f>H9+H10+H12+H11</f>
        <v>3413</v>
      </c>
      <c r="I8" s="27">
        <f>I9+I12</f>
        <v>2208</v>
      </c>
      <c r="J8" s="87">
        <f t="shared" ref="J8" si="0">J9+J12</f>
        <v>2865</v>
      </c>
      <c r="K8" s="109"/>
      <c r="L8" s="27" t="e">
        <f>#REF!+H8+I8+J8+#REF!</f>
        <v>#REF!</v>
      </c>
      <c r="M8" s="13"/>
    </row>
    <row r="9" spans="1:14" ht="96" hidden="1" customHeight="1" outlineLevel="1" x14ac:dyDescent="0.25">
      <c r="A9" s="25" t="s">
        <v>42</v>
      </c>
      <c r="B9" s="13" t="s">
        <v>40</v>
      </c>
      <c r="C9" s="24" t="s">
        <v>12</v>
      </c>
      <c r="D9" s="23" t="s">
        <v>23</v>
      </c>
      <c r="E9" s="23" t="s">
        <v>27</v>
      </c>
      <c r="F9" s="66" t="s">
        <v>50</v>
      </c>
      <c r="G9" s="24">
        <v>244</v>
      </c>
      <c r="H9" s="75"/>
      <c r="I9" s="27">
        <v>500</v>
      </c>
      <c r="J9" s="27"/>
      <c r="K9" s="109"/>
      <c r="L9" s="77" t="e">
        <f>#REF!+H9+I9+J9+#REF!</f>
        <v>#REF!</v>
      </c>
      <c r="M9" s="13"/>
    </row>
    <row r="10" spans="1:14" ht="96" hidden="1" customHeight="1" outlineLevel="1" x14ac:dyDescent="0.25">
      <c r="A10" s="25" t="s">
        <v>74</v>
      </c>
      <c r="B10" s="74" t="s">
        <v>40</v>
      </c>
      <c r="C10" s="75" t="s">
        <v>12</v>
      </c>
      <c r="D10" s="76" t="s">
        <v>23</v>
      </c>
      <c r="E10" s="76" t="s">
        <v>27</v>
      </c>
      <c r="F10" s="76" t="s">
        <v>50</v>
      </c>
      <c r="G10" s="75">
        <v>611</v>
      </c>
      <c r="H10" s="75"/>
      <c r="I10" s="77"/>
      <c r="J10" s="77"/>
      <c r="K10" s="109"/>
      <c r="L10" s="77" t="e">
        <f>#REF!+H10+I10+J10+#REF!</f>
        <v>#REF!</v>
      </c>
      <c r="M10" s="74"/>
    </row>
    <row r="11" spans="1:14" ht="96" hidden="1" customHeight="1" outlineLevel="1" x14ac:dyDescent="0.25">
      <c r="A11" s="25" t="s">
        <v>75</v>
      </c>
      <c r="B11" s="74" t="s">
        <v>40</v>
      </c>
      <c r="C11" s="75" t="s">
        <v>12</v>
      </c>
      <c r="D11" s="76" t="s">
        <v>23</v>
      </c>
      <c r="E11" s="76" t="s">
        <v>24</v>
      </c>
      <c r="F11" s="76" t="s">
        <v>50</v>
      </c>
      <c r="G11" s="75">
        <v>244</v>
      </c>
      <c r="H11" s="75">
        <v>233.1</v>
      </c>
      <c r="I11" s="77"/>
      <c r="J11" s="77"/>
      <c r="K11" s="109"/>
      <c r="L11" s="77" t="e">
        <f>#REF!+H11+I11+J11+#REF!</f>
        <v>#REF!</v>
      </c>
      <c r="M11" s="74"/>
    </row>
    <row r="12" spans="1:14" ht="96" hidden="1" customHeight="1" outlineLevel="1" x14ac:dyDescent="0.25">
      <c r="A12" s="25" t="s">
        <v>76</v>
      </c>
      <c r="B12" s="74" t="s">
        <v>40</v>
      </c>
      <c r="C12" s="24" t="s">
        <v>12</v>
      </c>
      <c r="D12" s="23" t="s">
        <v>23</v>
      </c>
      <c r="E12" s="23" t="s">
        <v>24</v>
      </c>
      <c r="F12" s="66" t="s">
        <v>50</v>
      </c>
      <c r="G12" s="24">
        <v>612</v>
      </c>
      <c r="H12" s="75">
        <v>3179.9</v>
      </c>
      <c r="I12" s="27">
        <v>1708</v>
      </c>
      <c r="J12" s="27">
        <v>2865</v>
      </c>
      <c r="K12" s="109"/>
      <c r="L12" s="77" t="e">
        <f>#REF!+H12+I12+J12+#REF!</f>
        <v>#REF!</v>
      </c>
      <c r="M12" s="13"/>
    </row>
    <row r="13" spans="1:14" ht="179.25" hidden="1" customHeight="1" outlineLevel="1" x14ac:dyDescent="0.3">
      <c r="A13" s="25" t="s">
        <v>77</v>
      </c>
      <c r="B13" s="83" t="s">
        <v>63</v>
      </c>
      <c r="C13" s="75" t="s">
        <v>12</v>
      </c>
      <c r="D13" s="76" t="s">
        <v>23</v>
      </c>
      <c r="E13" s="76" t="s">
        <v>27</v>
      </c>
      <c r="F13" s="76" t="s">
        <v>64</v>
      </c>
      <c r="G13" s="75">
        <v>612</v>
      </c>
      <c r="H13" s="77"/>
      <c r="I13" s="77"/>
      <c r="J13" s="77"/>
      <c r="K13" s="109"/>
      <c r="L13" s="63" t="e">
        <f>#REF!+H13+I13+J13+#REF!</f>
        <v>#REF!</v>
      </c>
      <c r="M13" s="26"/>
    </row>
    <row r="14" spans="1:14" ht="73.5" hidden="1" customHeight="1" outlineLevel="1" x14ac:dyDescent="0.3">
      <c r="A14" s="25" t="s">
        <v>78</v>
      </c>
      <c r="B14" s="83" t="s">
        <v>65</v>
      </c>
      <c r="C14" s="75" t="s">
        <v>12</v>
      </c>
      <c r="D14" s="76" t="s">
        <v>23</v>
      </c>
      <c r="E14" s="76" t="s">
        <v>24</v>
      </c>
      <c r="F14" s="76" t="s">
        <v>64</v>
      </c>
      <c r="G14" s="75">
        <v>464</v>
      </c>
      <c r="H14" s="77"/>
      <c r="I14" s="77"/>
      <c r="J14" s="77"/>
      <c r="K14" s="109"/>
      <c r="L14" s="63" t="e">
        <f>#REF!+H14+I14+J14+#REF!</f>
        <v>#REF!</v>
      </c>
      <c r="M14" s="26"/>
    </row>
    <row r="15" spans="1:14" ht="139.5" hidden="1" customHeight="1" outlineLevel="1" x14ac:dyDescent="0.3">
      <c r="A15" s="25" t="s">
        <v>79</v>
      </c>
      <c r="B15" s="83" t="s">
        <v>65</v>
      </c>
      <c r="C15" s="75" t="s">
        <v>12</v>
      </c>
      <c r="D15" s="76" t="s">
        <v>23</v>
      </c>
      <c r="E15" s="76" t="s">
        <v>24</v>
      </c>
      <c r="F15" s="76" t="s">
        <v>64</v>
      </c>
      <c r="G15" s="75">
        <v>240</v>
      </c>
      <c r="H15" s="77">
        <v>1500</v>
      </c>
      <c r="I15" s="77"/>
      <c r="J15" s="77"/>
      <c r="K15" s="109"/>
      <c r="L15" s="63" t="e">
        <f>#REF!+H15+I15+J15+#REF!</f>
        <v>#REF!</v>
      </c>
      <c r="M15" s="26"/>
    </row>
    <row r="16" spans="1:14" ht="116.25" hidden="1" customHeight="1" outlineLevel="1" x14ac:dyDescent="0.3">
      <c r="A16" s="25" t="s">
        <v>80</v>
      </c>
      <c r="B16" s="82" t="s">
        <v>56</v>
      </c>
      <c r="C16" s="73" t="s">
        <v>12</v>
      </c>
      <c r="D16" s="79" t="s">
        <v>23</v>
      </c>
      <c r="E16" s="80" t="s">
        <v>24</v>
      </c>
      <c r="F16" s="79" t="s">
        <v>66</v>
      </c>
      <c r="G16" s="81">
        <v>464</v>
      </c>
      <c r="H16" s="77"/>
      <c r="I16" s="77"/>
      <c r="J16" s="77"/>
      <c r="K16" s="109"/>
      <c r="L16" s="63" t="e">
        <f>#REF!+H16+I16+J16+#REF!</f>
        <v>#REF!</v>
      </c>
      <c r="M16" s="26"/>
    </row>
    <row r="17" spans="1:13" ht="84" hidden="1" customHeight="1" outlineLevel="1" x14ac:dyDescent="0.3">
      <c r="A17" s="25" t="s">
        <v>81</v>
      </c>
      <c r="B17" s="82" t="s">
        <v>67</v>
      </c>
      <c r="C17" s="73" t="s">
        <v>12</v>
      </c>
      <c r="D17" s="79" t="s">
        <v>23</v>
      </c>
      <c r="E17" s="80">
        <v>701</v>
      </c>
      <c r="F17" s="79" t="s">
        <v>66</v>
      </c>
      <c r="G17" s="81">
        <v>612</v>
      </c>
      <c r="H17" s="77"/>
      <c r="I17" s="77"/>
      <c r="J17" s="77"/>
      <c r="K17" s="109"/>
      <c r="L17" s="63" t="e">
        <f>#REF!+H17+I17+J17+#REF!</f>
        <v>#REF!</v>
      </c>
      <c r="M17" s="26"/>
    </row>
    <row r="18" spans="1:13" ht="141" customHeight="1" outlineLevel="1" x14ac:dyDescent="0.3">
      <c r="A18" s="122" t="s">
        <v>34</v>
      </c>
      <c r="B18" s="41" t="s">
        <v>146</v>
      </c>
      <c r="C18" s="119" t="s">
        <v>32</v>
      </c>
      <c r="D18" s="121" t="s">
        <v>23</v>
      </c>
      <c r="E18" s="121" t="s">
        <v>27</v>
      </c>
      <c r="F18" s="121" t="s">
        <v>144</v>
      </c>
      <c r="G18" s="121" t="s">
        <v>19</v>
      </c>
      <c r="H18" s="120">
        <v>390</v>
      </c>
      <c r="I18" s="120"/>
      <c r="J18" s="120"/>
      <c r="K18" s="120"/>
      <c r="L18" s="63">
        <f>H18</f>
        <v>390</v>
      </c>
      <c r="M18" s="26"/>
    </row>
    <row r="19" spans="1:13" ht="151.5" customHeight="1" outlineLevel="1" x14ac:dyDescent="0.3">
      <c r="A19" s="122" t="s">
        <v>36</v>
      </c>
      <c r="B19" s="41" t="s">
        <v>147</v>
      </c>
      <c r="C19" s="119" t="s">
        <v>32</v>
      </c>
      <c r="D19" s="121" t="s">
        <v>23</v>
      </c>
      <c r="E19" s="121" t="s">
        <v>27</v>
      </c>
      <c r="F19" s="121" t="s">
        <v>145</v>
      </c>
      <c r="G19" s="121" t="s">
        <v>19</v>
      </c>
      <c r="H19" s="120">
        <v>4.0999999999999996</v>
      </c>
      <c r="I19" s="120"/>
      <c r="J19" s="120"/>
      <c r="K19" s="120"/>
      <c r="L19" s="63">
        <f>H19</f>
        <v>4.0999999999999996</v>
      </c>
      <c r="M19" s="26"/>
    </row>
    <row r="20" spans="1:13" ht="151.5" customHeight="1" outlineLevel="1" x14ac:dyDescent="0.3">
      <c r="A20" s="155" t="s">
        <v>68</v>
      </c>
      <c r="B20" s="41" t="s">
        <v>147</v>
      </c>
      <c r="C20" s="152" t="s">
        <v>32</v>
      </c>
      <c r="D20" s="154" t="s">
        <v>23</v>
      </c>
      <c r="E20" s="154" t="s">
        <v>24</v>
      </c>
      <c r="F20" s="154" t="s">
        <v>145</v>
      </c>
      <c r="G20" s="154" t="s">
        <v>189</v>
      </c>
      <c r="H20" s="153">
        <v>21.9</v>
      </c>
      <c r="I20" s="153"/>
      <c r="J20" s="153"/>
      <c r="K20" s="153"/>
      <c r="L20" s="63">
        <f>H20</f>
        <v>21.9</v>
      </c>
      <c r="M20" s="26"/>
    </row>
    <row r="21" spans="1:13" ht="151.5" customHeight="1" outlineLevel="1" x14ac:dyDescent="0.3">
      <c r="A21" s="155" t="s">
        <v>72</v>
      </c>
      <c r="B21" s="41" t="s">
        <v>146</v>
      </c>
      <c r="C21" s="152" t="s">
        <v>32</v>
      </c>
      <c r="D21" s="154" t="s">
        <v>23</v>
      </c>
      <c r="E21" s="154" t="s">
        <v>24</v>
      </c>
      <c r="F21" s="154" t="s">
        <v>144</v>
      </c>
      <c r="G21" s="154" t="s">
        <v>189</v>
      </c>
      <c r="H21" s="153">
        <v>1951</v>
      </c>
      <c r="I21" s="153"/>
      <c r="J21" s="153"/>
      <c r="K21" s="153"/>
      <c r="L21" s="63">
        <f>H21+I21+J21+K21</f>
        <v>1951</v>
      </c>
      <c r="M21" s="26"/>
    </row>
    <row r="22" spans="1:13" ht="20.25" customHeight="1" x14ac:dyDescent="0.3">
      <c r="A22" s="293" t="s">
        <v>20</v>
      </c>
      <c r="B22" s="293"/>
      <c r="C22" s="28"/>
      <c r="D22" s="29"/>
      <c r="E22" s="28"/>
      <c r="F22" s="28"/>
      <c r="G22" s="28"/>
      <c r="H22" s="84">
        <f>H18+H19+H21+H20</f>
        <v>2367</v>
      </c>
      <c r="I22" s="84"/>
      <c r="J22" s="84"/>
      <c r="K22" s="84"/>
      <c r="L22" s="63">
        <f>L18+L19+L21+L20</f>
        <v>2367</v>
      </c>
      <c r="M22" s="26"/>
    </row>
    <row r="23" spans="1:13" ht="20.25" hidden="1" customHeight="1" outlineLevel="1" x14ac:dyDescent="0.3">
      <c r="A23" s="53"/>
      <c r="B23" s="53"/>
      <c r="C23" s="54"/>
      <c r="D23" s="55"/>
      <c r="E23" s="54"/>
      <c r="F23" s="54"/>
      <c r="G23" s="54"/>
      <c r="H23" s="54"/>
      <c r="I23" s="56" t="e">
        <f>I8+I9+#REF!+#REF!+#REF!</f>
        <v>#REF!</v>
      </c>
      <c r="J23" s="56" t="e">
        <f>J8+J9+#REF!+#REF!+#REF!</f>
        <v>#REF!</v>
      </c>
      <c r="K23" s="56"/>
      <c r="L23" s="56" t="e">
        <f>L8+L9+#REF!+#REF!+#REF!</f>
        <v>#REF!</v>
      </c>
      <c r="M23" s="22"/>
    </row>
    <row r="24" spans="1:13" s="1" customFormat="1" ht="18.75" hidden="1" outlineLevel="1" x14ac:dyDescent="0.3">
      <c r="A24" s="292"/>
      <c r="B24" s="292"/>
      <c r="C24" s="30"/>
      <c r="D24" s="31"/>
      <c r="E24" s="30"/>
      <c r="F24" s="30"/>
      <c r="G24" s="30"/>
      <c r="H24" s="30"/>
      <c r="I24" s="32" t="e">
        <f>#REF!</f>
        <v>#REF!</v>
      </c>
      <c r="J24" s="32" t="e">
        <f>#REF!</f>
        <v>#REF!</v>
      </c>
      <c r="K24" s="32"/>
      <c r="L24" s="32" t="e">
        <f>#REF!</f>
        <v>#REF!</v>
      </c>
      <c r="M24" s="22"/>
    </row>
    <row r="25" spans="1:13" ht="18.75" collapsed="1" x14ac:dyDescent="0.3">
      <c r="A25" s="291" t="s">
        <v>51</v>
      </c>
      <c r="B25" s="291"/>
      <c r="C25" s="37"/>
      <c r="D25" s="38"/>
      <c r="E25" s="37"/>
      <c r="F25" s="37"/>
      <c r="G25" s="37"/>
      <c r="H25" s="37"/>
      <c r="I25" s="14"/>
      <c r="J25" s="14"/>
      <c r="K25" s="14"/>
      <c r="L25" s="14"/>
      <c r="M25" s="14"/>
    </row>
    <row r="26" spans="1:13" ht="18.75" x14ac:dyDescent="0.3">
      <c r="A26" s="46"/>
      <c r="B26" s="47"/>
      <c r="C26" s="37"/>
      <c r="D26" s="38"/>
      <c r="E26" s="37"/>
      <c r="F26" s="37"/>
      <c r="G26" s="37"/>
      <c r="H26" s="37"/>
      <c r="I26" s="14"/>
      <c r="J26" s="14"/>
      <c r="K26" s="14"/>
      <c r="L26" s="14"/>
      <c r="M26" s="14"/>
    </row>
    <row r="27" spans="1:13" ht="18.75" x14ac:dyDescent="0.3">
      <c r="A27" s="287" t="s">
        <v>35</v>
      </c>
      <c r="B27" s="287"/>
      <c r="C27" s="287"/>
      <c r="D27" s="33"/>
      <c r="E27" s="67"/>
      <c r="F27" s="67"/>
      <c r="G27" s="67"/>
      <c r="H27" s="72"/>
      <c r="I27" s="35"/>
      <c r="J27" s="14"/>
      <c r="K27" s="14"/>
      <c r="L27" s="14"/>
      <c r="M27" s="36" t="s">
        <v>21</v>
      </c>
    </row>
    <row r="28" spans="1:13" ht="18.75" x14ac:dyDescent="0.25">
      <c r="A28" s="44"/>
      <c r="B28" s="39"/>
      <c r="C28" s="8"/>
      <c r="D28" s="6"/>
      <c r="E28" s="8"/>
      <c r="F28" s="8"/>
      <c r="G28" s="8"/>
      <c r="H28" s="8"/>
    </row>
    <row r="29" spans="1:13" ht="18.75" x14ac:dyDescent="0.25">
      <c r="A29" s="44"/>
      <c r="B29" s="39"/>
      <c r="C29" s="8"/>
      <c r="D29" s="6"/>
      <c r="E29" s="8"/>
      <c r="F29" s="8"/>
      <c r="G29" s="8"/>
      <c r="H29" s="8"/>
    </row>
    <row r="30" spans="1:13" ht="18.75" x14ac:dyDescent="0.3">
      <c r="A30" s="44"/>
      <c r="B30" s="39"/>
      <c r="C30" s="8"/>
      <c r="D30" s="6"/>
      <c r="E30" s="8"/>
      <c r="F30" s="8"/>
      <c r="G30" s="8"/>
      <c r="H30" s="8"/>
      <c r="L30" s="14"/>
    </row>
    <row r="31" spans="1:13" ht="18.75" x14ac:dyDescent="0.25">
      <c r="A31" s="44"/>
      <c r="B31" s="39"/>
      <c r="C31" s="8"/>
      <c r="D31" s="6"/>
      <c r="E31" s="8"/>
      <c r="F31" s="8"/>
      <c r="G31" s="8"/>
      <c r="H31" s="8"/>
    </row>
    <row r="32" spans="1:13" ht="18.75" x14ac:dyDescent="0.25">
      <c r="A32" s="44"/>
      <c r="B32" s="39"/>
      <c r="C32" s="8"/>
      <c r="D32" s="6"/>
      <c r="E32" s="8"/>
      <c r="F32" s="8"/>
      <c r="G32" s="8"/>
      <c r="H32" s="8"/>
    </row>
    <row r="33" spans="1:8" x14ac:dyDescent="0.25">
      <c r="A33" s="11"/>
      <c r="B33" s="7"/>
      <c r="C33" s="8"/>
      <c r="D33" s="6"/>
      <c r="E33" s="8"/>
      <c r="F33" s="8"/>
      <c r="G33" s="8"/>
      <c r="H33" s="8"/>
    </row>
    <row r="34" spans="1:8" x14ac:dyDescent="0.25">
      <c r="A34" s="11"/>
      <c r="B34" s="7"/>
      <c r="C34" s="8"/>
      <c r="D34" s="6"/>
      <c r="E34" s="8"/>
      <c r="F34" s="8"/>
      <c r="G34" s="8"/>
      <c r="H34" s="8"/>
    </row>
    <row r="35" spans="1:8" x14ac:dyDescent="0.25">
      <c r="A35" s="11"/>
      <c r="B35" s="7"/>
      <c r="C35" s="8"/>
      <c r="D35" s="6"/>
      <c r="E35" s="8"/>
      <c r="F35" s="8"/>
      <c r="G35" s="8"/>
      <c r="H35" s="8"/>
    </row>
    <row r="36" spans="1:8" x14ac:dyDescent="0.25">
      <c r="A36" s="11"/>
      <c r="B36" s="7"/>
      <c r="C36" s="8"/>
      <c r="D36" s="6"/>
      <c r="E36" s="8"/>
      <c r="F36" s="8"/>
      <c r="G36" s="8"/>
      <c r="H36" s="8"/>
    </row>
    <row r="37" spans="1:8" x14ac:dyDescent="0.25">
      <c r="A37" s="11"/>
      <c r="B37" s="7"/>
      <c r="C37" s="8"/>
      <c r="D37" s="6"/>
      <c r="E37" s="8"/>
      <c r="F37" s="8"/>
      <c r="G37" s="8"/>
      <c r="H37" s="8"/>
    </row>
    <row r="38" spans="1:8" x14ac:dyDescent="0.25">
      <c r="A38" s="11"/>
      <c r="B38" s="7"/>
      <c r="C38" s="8"/>
      <c r="D38" s="6"/>
      <c r="E38" s="8"/>
      <c r="F38" s="8"/>
      <c r="G38" s="8"/>
      <c r="H38" s="8"/>
    </row>
    <row r="39" spans="1:8" x14ac:dyDescent="0.25">
      <c r="A39" s="11"/>
      <c r="B39" s="7"/>
      <c r="C39" s="8"/>
      <c r="D39" s="6"/>
      <c r="E39" s="8"/>
      <c r="F39" s="8"/>
      <c r="G39" s="8"/>
      <c r="H39" s="8"/>
    </row>
    <row r="40" spans="1:8" x14ac:dyDescent="0.25">
      <c r="A40" s="11"/>
      <c r="B40" s="7"/>
      <c r="C40" s="8"/>
      <c r="D40" s="6"/>
      <c r="E40" s="8"/>
      <c r="F40" s="8"/>
      <c r="G40" s="8"/>
      <c r="H40" s="8"/>
    </row>
    <row r="41" spans="1:8" x14ac:dyDescent="0.25">
      <c r="A41" s="11"/>
      <c r="B41" s="7"/>
      <c r="C41" s="8"/>
      <c r="D41" s="6"/>
      <c r="E41" s="8"/>
      <c r="F41" s="8"/>
      <c r="G41" s="8"/>
      <c r="H41" s="8"/>
    </row>
    <row r="42" spans="1:8" x14ac:dyDescent="0.25">
      <c r="A42" s="11"/>
      <c r="B42" s="7"/>
      <c r="C42" s="8"/>
      <c r="D42" s="6"/>
      <c r="E42" s="8"/>
      <c r="F42" s="8"/>
      <c r="G42" s="8"/>
      <c r="H42" s="8"/>
    </row>
    <row r="43" spans="1:8" x14ac:dyDescent="0.25">
      <c r="A43" s="11"/>
      <c r="B43" s="7"/>
      <c r="C43" s="8"/>
      <c r="D43" s="6"/>
      <c r="E43" s="8"/>
      <c r="F43" s="8"/>
      <c r="G43" s="8"/>
      <c r="H43" s="8"/>
    </row>
    <row r="44" spans="1:8" x14ac:dyDescent="0.25">
      <c r="A44" s="11"/>
      <c r="B44" s="7"/>
      <c r="C44" s="8"/>
      <c r="D44" s="6"/>
      <c r="E44" s="8"/>
      <c r="F44" s="8"/>
      <c r="G44" s="8"/>
      <c r="H44" s="8"/>
    </row>
    <row r="45" spans="1:8" x14ac:dyDescent="0.25">
      <c r="A45" s="11"/>
      <c r="B45" s="7"/>
      <c r="C45" s="8"/>
      <c r="D45" s="6"/>
      <c r="E45" s="8"/>
      <c r="F45" s="8"/>
      <c r="G45" s="8"/>
      <c r="H45" s="8"/>
    </row>
    <row r="46" spans="1:8" x14ac:dyDescent="0.25">
      <c r="A46" s="11"/>
      <c r="B46" s="7"/>
      <c r="C46" s="8"/>
      <c r="D46" s="6"/>
      <c r="E46" s="8"/>
      <c r="F46" s="8"/>
      <c r="G46" s="8"/>
      <c r="H46" s="8"/>
    </row>
    <row r="47" spans="1:8" x14ac:dyDescent="0.25">
      <c r="A47" s="11"/>
      <c r="B47" s="7"/>
      <c r="C47" s="8"/>
      <c r="D47" s="6"/>
      <c r="E47" s="8"/>
      <c r="F47" s="8"/>
      <c r="G47" s="8"/>
      <c r="H47" s="8"/>
    </row>
    <row r="48" spans="1:8" x14ac:dyDescent="0.25">
      <c r="A48" s="11"/>
      <c r="B48" s="7"/>
      <c r="C48" s="8"/>
      <c r="D48" s="6"/>
      <c r="E48" s="8"/>
      <c r="F48" s="8"/>
      <c r="G48" s="8"/>
      <c r="H48" s="8"/>
    </row>
    <row r="49" spans="1:8" x14ac:dyDescent="0.25">
      <c r="A49" s="11"/>
      <c r="B49" s="7"/>
      <c r="C49" s="8"/>
      <c r="D49" s="6"/>
      <c r="E49" s="8"/>
      <c r="F49" s="8"/>
      <c r="G49" s="8"/>
      <c r="H49" s="8"/>
    </row>
    <row r="50" spans="1:8" x14ac:dyDescent="0.25">
      <c r="A50" s="11"/>
      <c r="B50" s="7"/>
      <c r="C50" s="8"/>
      <c r="D50" s="6"/>
      <c r="E50" s="8"/>
      <c r="F50" s="8"/>
      <c r="G50" s="8"/>
      <c r="H50" s="8"/>
    </row>
    <row r="51" spans="1:8" x14ac:dyDescent="0.25">
      <c r="A51" s="11"/>
      <c r="B51" s="7"/>
      <c r="C51" s="8"/>
      <c r="D51" s="6"/>
      <c r="E51" s="8"/>
      <c r="F51" s="8"/>
      <c r="G51" s="8"/>
      <c r="H51" s="8"/>
    </row>
    <row r="52" spans="1:8" x14ac:dyDescent="0.25">
      <c r="A52" s="11"/>
      <c r="B52" s="7"/>
      <c r="C52" s="8"/>
      <c r="D52" s="6"/>
      <c r="E52" s="8"/>
      <c r="F52" s="8"/>
      <c r="G52" s="8"/>
      <c r="H52" s="8"/>
    </row>
    <row r="53" spans="1:8" x14ac:dyDescent="0.25">
      <c r="A53" s="11"/>
      <c r="B53" s="7"/>
      <c r="C53" s="8"/>
      <c r="D53" s="6"/>
      <c r="E53" s="8"/>
      <c r="F53" s="8"/>
      <c r="G53" s="8"/>
      <c r="H53" s="8"/>
    </row>
    <row r="54" spans="1:8" x14ac:dyDescent="0.25">
      <c r="A54" s="11"/>
      <c r="B54" s="7"/>
      <c r="C54" s="8"/>
      <c r="D54" s="6"/>
      <c r="E54" s="8"/>
      <c r="F54" s="8"/>
      <c r="G54" s="8"/>
      <c r="H54" s="8"/>
    </row>
    <row r="55" spans="1:8" x14ac:dyDescent="0.25">
      <c r="A55" s="11"/>
      <c r="B55" s="7"/>
      <c r="C55" s="8"/>
      <c r="D55" s="6"/>
      <c r="E55" s="8"/>
      <c r="F55" s="8"/>
      <c r="G55" s="8"/>
      <c r="H55" s="8"/>
    </row>
    <row r="56" spans="1:8" x14ac:dyDescent="0.25">
      <c r="A56" s="11"/>
      <c r="B56" s="7"/>
      <c r="C56" s="8"/>
      <c r="D56" s="6"/>
      <c r="E56" s="8"/>
      <c r="F56" s="8"/>
      <c r="G56" s="8"/>
      <c r="H56" s="8"/>
    </row>
    <row r="57" spans="1:8" x14ac:dyDescent="0.25">
      <c r="A57" s="11"/>
      <c r="B57" s="7"/>
      <c r="C57" s="8"/>
      <c r="D57" s="6"/>
      <c r="E57" s="8"/>
      <c r="F57" s="8"/>
      <c r="G57" s="8"/>
      <c r="H57" s="8"/>
    </row>
    <row r="58" spans="1:8" x14ac:dyDescent="0.25">
      <c r="A58" s="11"/>
      <c r="B58" s="7"/>
      <c r="C58" s="8"/>
      <c r="D58" s="6"/>
      <c r="E58" s="8"/>
      <c r="F58" s="8"/>
      <c r="G58" s="8"/>
      <c r="H58" s="8"/>
    </row>
    <row r="59" spans="1:8" x14ac:dyDescent="0.25">
      <c r="A59" s="11"/>
      <c r="B59" s="7"/>
      <c r="C59" s="8"/>
      <c r="D59" s="6"/>
      <c r="E59" s="8"/>
      <c r="F59" s="8"/>
      <c r="G59" s="8"/>
      <c r="H59" s="8"/>
    </row>
    <row r="60" spans="1:8" x14ac:dyDescent="0.25">
      <c r="A60" s="11"/>
      <c r="B60" s="7"/>
      <c r="C60" s="8"/>
      <c r="D60" s="6"/>
      <c r="E60" s="8"/>
      <c r="F60" s="8"/>
      <c r="G60" s="8"/>
      <c r="H60" s="8"/>
    </row>
    <row r="61" spans="1:8" x14ac:dyDescent="0.25">
      <c r="A61" s="11"/>
      <c r="B61" s="7"/>
      <c r="C61" s="8"/>
      <c r="D61" s="6"/>
      <c r="E61" s="8"/>
      <c r="F61" s="8"/>
      <c r="G61" s="8"/>
      <c r="H61" s="8"/>
    </row>
  </sheetData>
  <autoFilter ref="A5:M22"/>
  <mergeCells count="14">
    <mergeCell ref="D4:G4"/>
    <mergeCell ref="I4:L4"/>
    <mergeCell ref="H2:L2"/>
    <mergeCell ref="A27:C27"/>
    <mergeCell ref="A25:B25"/>
    <mergeCell ref="A24:B24"/>
    <mergeCell ref="A22:B22"/>
    <mergeCell ref="A6:M6"/>
    <mergeCell ref="A7:M7"/>
    <mergeCell ref="A4:A5"/>
    <mergeCell ref="B4:B5"/>
    <mergeCell ref="C4:C5"/>
    <mergeCell ref="A3:M3"/>
    <mergeCell ref="M4:M5"/>
  </mergeCells>
  <phoneticPr fontId="0" type="noConversion"/>
  <printOptions horizontalCentered="1"/>
  <pageMargins left="0.31496062992125984" right="0.15748031496062992" top="1.1811023622047245" bottom="0.27559055118110237" header="0.31496062992125984" footer="0.19685039370078741"/>
  <pageSetup paperSize="9" scale="57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1"/>
  <sheetViews>
    <sheetView view="pageBreakPreview" topLeftCell="A4" zoomScale="80" zoomScaleSheetLayoutView="80" workbookViewId="0">
      <selection activeCell="I14" sqref="I14"/>
    </sheetView>
  </sheetViews>
  <sheetFormatPr defaultRowHeight="18.75" x14ac:dyDescent="0.3"/>
  <cols>
    <col min="1" max="1" width="14" style="16" customWidth="1"/>
    <col min="2" max="2" width="62.5703125" style="14" customWidth="1"/>
    <col min="3" max="3" width="21.5703125" style="15" customWidth="1"/>
    <col min="4" max="4" width="13" style="15" customWidth="1"/>
    <col min="5" max="5" width="13.7109375" style="15" customWidth="1"/>
    <col min="6" max="6" width="17.28515625" style="15" customWidth="1"/>
    <col min="7" max="7" width="13" style="15" customWidth="1"/>
    <col min="8" max="8" width="18" style="15" customWidth="1"/>
    <col min="9" max="12" width="18.7109375" style="14" customWidth="1"/>
    <col min="13" max="13" width="30" style="14" customWidth="1"/>
    <col min="14" max="14" width="8.140625" style="14" customWidth="1"/>
    <col min="15" max="15" width="25.28515625" style="14" customWidth="1"/>
    <col min="16" max="16384" width="9.140625" style="14"/>
  </cols>
  <sheetData>
    <row r="1" spans="1:15" ht="26.25" customHeight="1" x14ac:dyDescent="0.3"/>
    <row r="2" spans="1:15" s="22" customFormat="1" ht="95.25" customHeight="1" x14ac:dyDescent="0.3">
      <c r="A2" s="20"/>
      <c r="B2" s="18"/>
      <c r="C2" s="19"/>
      <c r="D2" s="19"/>
      <c r="E2" s="19"/>
      <c r="F2" s="19"/>
      <c r="G2" s="19"/>
      <c r="H2" s="19"/>
      <c r="I2" s="285" t="s">
        <v>157</v>
      </c>
      <c r="J2" s="285"/>
      <c r="K2" s="285"/>
      <c r="L2" s="285"/>
      <c r="M2" s="285"/>
      <c r="N2" s="285"/>
      <c r="O2" s="285"/>
    </row>
    <row r="3" spans="1:15" s="22" customFormat="1" ht="36" customHeight="1" x14ac:dyDescent="0.3">
      <c r="A3" s="299" t="s">
        <v>0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5" s="22" customFormat="1" ht="32.25" customHeight="1" x14ac:dyDescent="0.3">
      <c r="A4" s="284" t="s">
        <v>1</v>
      </c>
      <c r="B4" s="265" t="s">
        <v>2</v>
      </c>
      <c r="C4" s="265" t="s">
        <v>3</v>
      </c>
      <c r="D4" s="300" t="s">
        <v>4</v>
      </c>
      <c r="E4" s="301"/>
      <c r="F4" s="301"/>
      <c r="G4" s="302"/>
      <c r="H4" s="78"/>
      <c r="I4" s="300" t="s">
        <v>5</v>
      </c>
      <c r="J4" s="301"/>
      <c r="K4" s="301"/>
      <c r="L4" s="302"/>
      <c r="M4" s="284" t="s">
        <v>22</v>
      </c>
    </row>
    <row r="5" spans="1:15" s="22" customFormat="1" ht="96.75" customHeight="1" x14ac:dyDescent="0.3">
      <c r="A5" s="284"/>
      <c r="B5" s="283"/>
      <c r="C5" s="283"/>
      <c r="D5" s="24" t="s">
        <v>3</v>
      </c>
      <c r="E5" s="24" t="s">
        <v>7</v>
      </c>
      <c r="F5" s="24" t="s">
        <v>8</v>
      </c>
      <c r="G5" s="24" t="s">
        <v>9</v>
      </c>
      <c r="H5" s="108">
        <v>2018</v>
      </c>
      <c r="I5" s="108">
        <v>2019</v>
      </c>
      <c r="J5" s="108">
        <v>2020</v>
      </c>
      <c r="K5" s="24">
        <v>2021</v>
      </c>
      <c r="L5" s="24" t="s">
        <v>10</v>
      </c>
      <c r="M5" s="284"/>
    </row>
    <row r="6" spans="1:15" ht="27" customHeight="1" x14ac:dyDescent="0.3">
      <c r="A6" s="286" t="s">
        <v>69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</row>
    <row r="7" spans="1:15" ht="44.25" customHeight="1" x14ac:dyDescent="0.3">
      <c r="A7" s="261" t="s">
        <v>156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303"/>
    </row>
    <row r="8" spans="1:15" x14ac:dyDescent="0.3">
      <c r="A8" s="306" t="s">
        <v>34</v>
      </c>
      <c r="B8" s="309" t="s">
        <v>124</v>
      </c>
      <c r="C8" s="266"/>
      <c r="D8" s="68" t="s">
        <v>23</v>
      </c>
      <c r="E8" s="125" t="s">
        <v>15</v>
      </c>
      <c r="F8" s="142" t="s">
        <v>108</v>
      </c>
      <c r="G8" s="59"/>
      <c r="H8" s="60">
        <f>H9+H10+H11+H12+H13</f>
        <v>3405.2</v>
      </c>
      <c r="I8" s="60">
        <f t="shared" ref="I8:J8" si="0">I9+I10+I11+I12</f>
        <v>3930.4</v>
      </c>
      <c r="J8" s="60">
        <f t="shared" si="0"/>
        <v>3930.4</v>
      </c>
      <c r="K8" s="60">
        <f t="shared" ref="K8" si="1">K9+K10+K11+K12</f>
        <v>3930.4</v>
      </c>
      <c r="L8" s="60">
        <f>H8+I8+J8+K8</f>
        <v>15196.4</v>
      </c>
      <c r="M8" s="61"/>
    </row>
    <row r="9" spans="1:15" x14ac:dyDescent="0.3">
      <c r="A9" s="306"/>
      <c r="B9" s="309"/>
      <c r="C9" s="266"/>
      <c r="D9" s="68" t="s">
        <v>23</v>
      </c>
      <c r="E9" s="58" t="s">
        <v>15</v>
      </c>
      <c r="F9" s="142" t="s">
        <v>108</v>
      </c>
      <c r="G9" s="59">
        <v>121</v>
      </c>
      <c r="H9" s="60">
        <v>2631.3</v>
      </c>
      <c r="I9" s="60">
        <v>3014.9</v>
      </c>
      <c r="J9" s="60">
        <v>3014.9</v>
      </c>
      <c r="K9" s="60">
        <v>3014.9</v>
      </c>
      <c r="L9" s="60">
        <f t="shared" ref="L9:L31" si="2">H9+I9+J9+K9</f>
        <v>11676</v>
      </c>
      <c r="M9" s="61"/>
    </row>
    <row r="10" spans="1:15" x14ac:dyDescent="0.3">
      <c r="A10" s="306"/>
      <c r="B10" s="309"/>
      <c r="C10" s="266"/>
      <c r="D10" s="68" t="s">
        <v>23</v>
      </c>
      <c r="E10" s="58" t="s">
        <v>15</v>
      </c>
      <c r="F10" s="142" t="s">
        <v>82</v>
      </c>
      <c r="G10" s="59">
        <v>122</v>
      </c>
      <c r="H10" s="60">
        <v>3.5</v>
      </c>
      <c r="I10" s="60">
        <v>2.5</v>
      </c>
      <c r="J10" s="60">
        <v>2.5</v>
      </c>
      <c r="K10" s="60">
        <v>2.5</v>
      </c>
      <c r="L10" s="60">
        <f t="shared" si="2"/>
        <v>11</v>
      </c>
      <c r="M10" s="61"/>
    </row>
    <row r="11" spans="1:15" x14ac:dyDescent="0.3">
      <c r="A11" s="306"/>
      <c r="B11" s="309"/>
      <c r="C11" s="266"/>
      <c r="D11" s="68" t="s">
        <v>23</v>
      </c>
      <c r="E11" s="58" t="s">
        <v>15</v>
      </c>
      <c r="F11" s="142" t="s">
        <v>82</v>
      </c>
      <c r="G11" s="59">
        <v>129</v>
      </c>
      <c r="H11" s="60">
        <v>765.4</v>
      </c>
      <c r="I11" s="60">
        <v>910.5</v>
      </c>
      <c r="J11" s="60">
        <v>910.5</v>
      </c>
      <c r="K11" s="60">
        <v>910.5</v>
      </c>
      <c r="L11" s="60">
        <f t="shared" si="2"/>
        <v>3496.9</v>
      </c>
      <c r="M11" s="61"/>
    </row>
    <row r="12" spans="1:15" x14ac:dyDescent="0.3">
      <c r="A12" s="306"/>
      <c r="B12" s="309"/>
      <c r="C12" s="266"/>
      <c r="D12" s="68" t="s">
        <v>23</v>
      </c>
      <c r="E12" s="58" t="s">
        <v>15</v>
      </c>
      <c r="F12" s="142" t="s">
        <v>82</v>
      </c>
      <c r="G12" s="59">
        <v>244</v>
      </c>
      <c r="H12" s="60">
        <v>2.2000000000000002</v>
      </c>
      <c r="I12" s="60">
        <v>2.5</v>
      </c>
      <c r="J12" s="60">
        <v>2.5</v>
      </c>
      <c r="K12" s="60">
        <v>2.5</v>
      </c>
      <c r="L12" s="60">
        <f t="shared" si="2"/>
        <v>9.6999999999999993</v>
      </c>
      <c r="M12" s="61"/>
    </row>
    <row r="13" spans="1:15" x14ac:dyDescent="0.3">
      <c r="A13" s="307"/>
      <c r="B13" s="310"/>
      <c r="C13" s="283"/>
      <c r="D13" s="68" t="s">
        <v>23</v>
      </c>
      <c r="E13" s="58" t="s">
        <v>15</v>
      </c>
      <c r="F13" s="142" t="s">
        <v>82</v>
      </c>
      <c r="G13" s="59">
        <v>853</v>
      </c>
      <c r="H13" s="60">
        <v>2.8</v>
      </c>
      <c r="I13" s="60"/>
      <c r="J13" s="60"/>
      <c r="K13" s="60"/>
      <c r="L13" s="60">
        <f t="shared" si="2"/>
        <v>2.8</v>
      </c>
      <c r="M13" s="61"/>
    </row>
    <row r="14" spans="1:15" ht="18.75" customHeight="1" x14ac:dyDescent="0.3">
      <c r="A14" s="305" t="s">
        <v>36</v>
      </c>
      <c r="B14" s="304" t="s">
        <v>125</v>
      </c>
      <c r="C14" s="265" t="s">
        <v>12</v>
      </c>
      <c r="D14" s="62" t="s">
        <v>23</v>
      </c>
      <c r="E14" s="62" t="s">
        <v>26</v>
      </c>
      <c r="F14" s="57" t="s">
        <v>109</v>
      </c>
      <c r="G14" s="59"/>
      <c r="H14" s="97">
        <f>H15+H16+H17+H18+H19+H20+H21</f>
        <v>14261.1</v>
      </c>
      <c r="I14" s="97">
        <f t="shared" ref="I14:L14" si="3">I15+I16+I17+I18+I20+I21+I22</f>
        <v>13386</v>
      </c>
      <c r="J14" s="97">
        <f t="shared" si="3"/>
        <v>13386</v>
      </c>
      <c r="K14" s="97">
        <f t="shared" si="3"/>
        <v>13386</v>
      </c>
      <c r="L14" s="97">
        <f t="shared" si="3"/>
        <v>55056.4</v>
      </c>
      <c r="M14" s="61"/>
    </row>
    <row r="15" spans="1:15" ht="18.75" customHeight="1" x14ac:dyDescent="0.3">
      <c r="A15" s="306"/>
      <c r="B15" s="304"/>
      <c r="C15" s="266"/>
      <c r="D15" s="62" t="s">
        <v>23</v>
      </c>
      <c r="E15" s="62" t="s">
        <v>26</v>
      </c>
      <c r="F15" s="57" t="s">
        <v>109</v>
      </c>
      <c r="G15" s="88">
        <v>111</v>
      </c>
      <c r="H15" s="109">
        <v>9497.5</v>
      </c>
      <c r="I15" s="97">
        <v>9188.7000000000007</v>
      </c>
      <c r="J15" s="97">
        <v>9188.7000000000007</v>
      </c>
      <c r="K15" s="97">
        <v>9188.7000000000007</v>
      </c>
      <c r="L15" s="97">
        <f t="shared" si="2"/>
        <v>37063.599999999999</v>
      </c>
      <c r="M15" s="61"/>
    </row>
    <row r="16" spans="1:15" x14ac:dyDescent="0.3">
      <c r="A16" s="306"/>
      <c r="B16" s="304"/>
      <c r="C16" s="266"/>
      <c r="D16" s="62" t="s">
        <v>23</v>
      </c>
      <c r="E16" s="62" t="s">
        <v>26</v>
      </c>
      <c r="F16" s="57" t="s">
        <v>109</v>
      </c>
      <c r="G16" s="88">
        <v>112</v>
      </c>
      <c r="H16" s="109">
        <v>8</v>
      </c>
      <c r="I16" s="97">
        <v>1.2</v>
      </c>
      <c r="J16" s="97">
        <v>1.2</v>
      </c>
      <c r="K16" s="97">
        <v>1.2</v>
      </c>
      <c r="L16" s="97">
        <f t="shared" si="2"/>
        <v>11.6</v>
      </c>
      <c r="M16" s="61"/>
    </row>
    <row r="17" spans="1:13" x14ac:dyDescent="0.3">
      <c r="A17" s="306"/>
      <c r="B17" s="304"/>
      <c r="C17" s="266"/>
      <c r="D17" s="62" t="s">
        <v>23</v>
      </c>
      <c r="E17" s="62" t="s">
        <v>26</v>
      </c>
      <c r="F17" s="57" t="s">
        <v>109</v>
      </c>
      <c r="G17" s="88">
        <v>119</v>
      </c>
      <c r="H17" s="109">
        <v>2892.1</v>
      </c>
      <c r="I17" s="97">
        <v>2775</v>
      </c>
      <c r="J17" s="97">
        <v>2775</v>
      </c>
      <c r="K17" s="97">
        <v>2775</v>
      </c>
      <c r="L17" s="97">
        <f t="shared" si="2"/>
        <v>11217.1</v>
      </c>
      <c r="M17" s="61"/>
    </row>
    <row r="18" spans="1:13" x14ac:dyDescent="0.3">
      <c r="A18" s="306"/>
      <c r="B18" s="304"/>
      <c r="C18" s="266"/>
      <c r="D18" s="62" t="s">
        <v>23</v>
      </c>
      <c r="E18" s="62" t="s">
        <v>26</v>
      </c>
      <c r="F18" s="57" t="s">
        <v>109</v>
      </c>
      <c r="G18" s="88">
        <v>244</v>
      </c>
      <c r="H18" s="109">
        <v>1851.5</v>
      </c>
      <c r="I18" s="157">
        <v>1412.7</v>
      </c>
      <c r="J18" s="157">
        <v>1412.7</v>
      </c>
      <c r="K18" s="157">
        <v>1412.7</v>
      </c>
      <c r="L18" s="157">
        <f t="shared" si="2"/>
        <v>6089.6</v>
      </c>
      <c r="M18" s="61"/>
    </row>
    <row r="19" spans="1:13" x14ac:dyDescent="0.3">
      <c r="A19" s="306"/>
      <c r="B19" s="304"/>
      <c r="C19" s="266"/>
      <c r="D19" s="62" t="s">
        <v>23</v>
      </c>
      <c r="E19" s="62" t="s">
        <v>26</v>
      </c>
      <c r="F19" s="57" t="s">
        <v>109</v>
      </c>
      <c r="G19" s="95">
        <v>830</v>
      </c>
      <c r="H19" s="109"/>
      <c r="I19" s="157"/>
      <c r="J19" s="157"/>
      <c r="K19" s="157"/>
      <c r="L19" s="157">
        <f t="shared" si="2"/>
        <v>0</v>
      </c>
      <c r="M19" s="61"/>
    </row>
    <row r="20" spans="1:13" x14ac:dyDescent="0.3">
      <c r="A20" s="306"/>
      <c r="B20" s="304"/>
      <c r="C20" s="266"/>
      <c r="D20" s="62" t="s">
        <v>23</v>
      </c>
      <c r="E20" s="62" t="s">
        <v>26</v>
      </c>
      <c r="F20" s="57" t="s">
        <v>109</v>
      </c>
      <c r="G20" s="88">
        <v>852</v>
      </c>
      <c r="H20" s="109"/>
      <c r="I20" s="157"/>
      <c r="J20" s="157"/>
      <c r="K20" s="157"/>
      <c r="L20" s="157">
        <f t="shared" si="2"/>
        <v>0</v>
      </c>
      <c r="M20" s="64"/>
    </row>
    <row r="21" spans="1:13" x14ac:dyDescent="0.3">
      <c r="A21" s="307"/>
      <c r="B21" s="304"/>
      <c r="C21" s="283"/>
      <c r="D21" s="62" t="s">
        <v>23</v>
      </c>
      <c r="E21" s="62" t="s">
        <v>26</v>
      </c>
      <c r="F21" s="143" t="s">
        <v>109</v>
      </c>
      <c r="G21" s="96">
        <v>853</v>
      </c>
      <c r="H21" s="109">
        <v>12</v>
      </c>
      <c r="I21" s="157">
        <v>8.4</v>
      </c>
      <c r="J21" s="157">
        <v>8.4</v>
      </c>
      <c r="K21" s="157">
        <v>8.4</v>
      </c>
      <c r="L21" s="157">
        <f t="shared" si="2"/>
        <v>37.200000000000003</v>
      </c>
      <c r="M21" s="63"/>
    </row>
    <row r="22" spans="1:13" ht="19.5" customHeight="1" x14ac:dyDescent="0.3">
      <c r="A22" s="305" t="s">
        <v>68</v>
      </c>
      <c r="B22" s="308" t="s">
        <v>176</v>
      </c>
      <c r="C22" s="265" t="s">
        <v>12</v>
      </c>
      <c r="D22" s="68"/>
      <c r="E22" s="118"/>
      <c r="F22" s="214" t="s">
        <v>190</v>
      </c>
      <c r="G22" s="59"/>
      <c r="H22" s="120">
        <f>H23+H24+H25+H26</f>
        <v>637.29999999999995</v>
      </c>
      <c r="I22" s="157"/>
      <c r="J22" s="157"/>
      <c r="K22" s="157"/>
      <c r="L22" s="157">
        <f>H22</f>
        <v>637.29999999999995</v>
      </c>
      <c r="M22" s="64"/>
    </row>
    <row r="23" spans="1:13" x14ac:dyDescent="0.3">
      <c r="A23" s="306"/>
      <c r="B23" s="309"/>
      <c r="C23" s="266"/>
      <c r="D23" s="62" t="s">
        <v>23</v>
      </c>
      <c r="E23" s="62" t="s">
        <v>26</v>
      </c>
      <c r="F23" s="57" t="s">
        <v>190</v>
      </c>
      <c r="G23" s="119">
        <v>111</v>
      </c>
      <c r="H23" s="120">
        <v>395.3</v>
      </c>
      <c r="I23" s="157"/>
      <c r="J23" s="157"/>
      <c r="K23" s="157"/>
      <c r="L23" s="157">
        <f t="shared" ref="L23:L24" si="4">H23</f>
        <v>395.3</v>
      </c>
      <c r="M23" s="64"/>
    </row>
    <row r="24" spans="1:13" x14ac:dyDescent="0.3">
      <c r="A24" s="306"/>
      <c r="B24" s="309"/>
      <c r="C24" s="266"/>
      <c r="D24" s="62" t="s">
        <v>23</v>
      </c>
      <c r="E24" s="62" t="s">
        <v>26</v>
      </c>
      <c r="F24" s="57" t="s">
        <v>190</v>
      </c>
      <c r="G24" s="119">
        <v>119</v>
      </c>
      <c r="H24" s="120">
        <v>113.8</v>
      </c>
      <c r="I24" s="157"/>
      <c r="J24" s="157"/>
      <c r="K24" s="157"/>
      <c r="L24" s="157">
        <f t="shared" si="4"/>
        <v>113.8</v>
      </c>
      <c r="M24" s="64"/>
    </row>
    <row r="25" spans="1:13" x14ac:dyDescent="0.3">
      <c r="A25" s="306"/>
      <c r="B25" s="309"/>
      <c r="C25" s="266"/>
      <c r="D25" s="62" t="s">
        <v>23</v>
      </c>
      <c r="E25" s="62" t="s">
        <v>26</v>
      </c>
      <c r="F25" s="57" t="s">
        <v>190</v>
      </c>
      <c r="G25" s="152">
        <v>121</v>
      </c>
      <c r="H25" s="153">
        <v>97.1</v>
      </c>
      <c r="I25" s="157"/>
      <c r="J25" s="157"/>
      <c r="K25" s="157"/>
      <c r="L25" s="157">
        <f>H25+I25+J25+K25</f>
        <v>97.1</v>
      </c>
      <c r="M25" s="64"/>
    </row>
    <row r="26" spans="1:13" x14ac:dyDescent="0.3">
      <c r="A26" s="307"/>
      <c r="B26" s="310"/>
      <c r="C26" s="283"/>
      <c r="D26" s="62" t="s">
        <v>23</v>
      </c>
      <c r="E26" s="62" t="s">
        <v>26</v>
      </c>
      <c r="F26" s="57" t="s">
        <v>190</v>
      </c>
      <c r="G26" s="152">
        <v>129</v>
      </c>
      <c r="H26" s="153">
        <v>31.1</v>
      </c>
      <c r="I26" s="157"/>
      <c r="J26" s="157"/>
      <c r="K26" s="157"/>
      <c r="L26" s="157">
        <f>H26+I26+J26+K26</f>
        <v>31.1</v>
      </c>
      <c r="M26" s="64"/>
    </row>
    <row r="27" spans="1:13" ht="19.5" customHeight="1" x14ac:dyDescent="0.3">
      <c r="A27" s="305" t="s">
        <v>68</v>
      </c>
      <c r="B27" s="308" t="s">
        <v>207</v>
      </c>
      <c r="C27" s="265" t="s">
        <v>12</v>
      </c>
      <c r="D27" s="68"/>
      <c r="E27" s="179"/>
      <c r="F27" s="213" t="s">
        <v>208</v>
      </c>
      <c r="G27" s="59"/>
      <c r="H27" s="177">
        <f>H28+H29</f>
        <v>217.7</v>
      </c>
      <c r="I27" s="177"/>
      <c r="J27" s="177"/>
      <c r="K27" s="177"/>
      <c r="L27" s="177">
        <f>H27</f>
        <v>217.7</v>
      </c>
      <c r="M27" s="64"/>
    </row>
    <row r="28" spans="1:13" x14ac:dyDescent="0.3">
      <c r="A28" s="306"/>
      <c r="B28" s="309"/>
      <c r="C28" s="266"/>
      <c r="D28" s="62" t="s">
        <v>23</v>
      </c>
      <c r="E28" s="62" t="s">
        <v>26</v>
      </c>
      <c r="F28" s="213" t="s">
        <v>208</v>
      </c>
      <c r="G28" s="181">
        <v>121</v>
      </c>
      <c r="H28" s="177">
        <v>144.80000000000001</v>
      </c>
      <c r="I28" s="177"/>
      <c r="J28" s="177"/>
      <c r="K28" s="177"/>
      <c r="L28" s="177">
        <f>H28+I28+J28+K28</f>
        <v>144.80000000000001</v>
      </c>
      <c r="M28" s="64"/>
    </row>
    <row r="29" spans="1:13" x14ac:dyDescent="0.3">
      <c r="A29" s="307"/>
      <c r="B29" s="310"/>
      <c r="C29" s="283"/>
      <c r="D29" s="62" t="s">
        <v>23</v>
      </c>
      <c r="E29" s="62" t="s">
        <v>26</v>
      </c>
      <c r="F29" s="213" t="s">
        <v>208</v>
      </c>
      <c r="G29" s="181">
        <v>129</v>
      </c>
      <c r="H29" s="177">
        <v>72.900000000000006</v>
      </c>
      <c r="I29" s="177"/>
      <c r="J29" s="177"/>
      <c r="K29" s="177"/>
      <c r="L29" s="177">
        <f>H29+I29+J29+K29</f>
        <v>72.900000000000006</v>
      </c>
      <c r="M29" s="64"/>
    </row>
    <row r="30" spans="1:13" x14ac:dyDescent="0.3">
      <c r="A30" s="183"/>
      <c r="B30" s="184"/>
      <c r="C30" s="180"/>
      <c r="D30" s="62"/>
      <c r="E30" s="62"/>
      <c r="F30" s="57"/>
      <c r="G30" s="181"/>
      <c r="H30" s="177"/>
      <c r="I30" s="177"/>
      <c r="J30" s="177"/>
      <c r="K30" s="177"/>
      <c r="L30" s="177"/>
      <c r="M30" s="64"/>
    </row>
    <row r="31" spans="1:13" x14ac:dyDescent="0.3">
      <c r="A31" s="62"/>
      <c r="B31" s="186" t="s">
        <v>38</v>
      </c>
      <c r="C31" s="182"/>
      <c r="D31" s="175"/>
      <c r="E31" s="175"/>
      <c r="F31" s="175"/>
      <c r="G31" s="175"/>
      <c r="H31" s="106"/>
      <c r="I31" s="177"/>
      <c r="J31" s="177"/>
      <c r="K31" s="177"/>
      <c r="L31" s="177">
        <f t="shared" si="2"/>
        <v>0</v>
      </c>
      <c r="M31" s="185"/>
    </row>
    <row r="32" spans="1:13" ht="25.5" customHeight="1" x14ac:dyDescent="0.3">
      <c r="A32" s="297" t="s">
        <v>20</v>
      </c>
      <c r="B32" s="298"/>
      <c r="C32" s="182"/>
      <c r="D32" s="178"/>
      <c r="E32" s="178"/>
      <c r="F32" s="181"/>
      <c r="G32" s="181"/>
      <c r="H32" s="215">
        <f>H8+H14+H22+H27</f>
        <v>18521.3</v>
      </c>
      <c r="I32" s="181">
        <f>I8+I14</f>
        <v>17316.400000000001</v>
      </c>
      <c r="J32" s="181">
        <f>J8+J14</f>
        <v>17316.400000000001</v>
      </c>
      <c r="K32" s="181">
        <f>K8+K14</f>
        <v>17316.400000000001</v>
      </c>
      <c r="L32" s="181">
        <f>L14+L8</f>
        <v>70252.800000000003</v>
      </c>
      <c r="M32" s="181"/>
    </row>
    <row r="33" spans="1:13" ht="25.5" customHeight="1" x14ac:dyDescent="0.3">
      <c r="A33" s="291"/>
      <c r="B33" s="291"/>
      <c r="C33" s="50"/>
      <c r="D33" s="69"/>
      <c r="E33" s="69"/>
      <c r="F33" s="69"/>
      <c r="G33" s="70"/>
      <c r="H33" s="70"/>
      <c r="I33" s="56"/>
      <c r="J33" s="56"/>
      <c r="K33" s="56"/>
      <c r="L33" s="56"/>
      <c r="M33" s="71"/>
    </row>
    <row r="34" spans="1:13" ht="36" customHeight="1" x14ac:dyDescent="0.3">
      <c r="A34" s="287" t="s">
        <v>35</v>
      </c>
      <c r="B34" s="287"/>
      <c r="C34" s="287"/>
      <c r="D34" s="176"/>
      <c r="E34" s="176"/>
      <c r="F34" s="176"/>
      <c r="G34" s="176"/>
      <c r="H34" s="176"/>
      <c r="I34" s="35"/>
      <c r="L34" s="296" t="s">
        <v>21</v>
      </c>
      <c r="M34" s="296"/>
    </row>
    <row r="35" spans="1:13" ht="27" hidden="1" customHeight="1" x14ac:dyDescent="0.3">
      <c r="A35" s="38"/>
      <c r="B35" s="47"/>
      <c r="C35" s="37"/>
      <c r="D35" s="37"/>
      <c r="E35" s="37"/>
      <c r="F35" s="37"/>
      <c r="G35" s="37"/>
      <c r="H35" s="37"/>
    </row>
    <row r="36" spans="1:13" ht="63" customHeight="1" x14ac:dyDescent="0.3">
      <c r="A36" s="38"/>
      <c r="B36" s="47"/>
      <c r="C36" s="37"/>
      <c r="D36" s="37"/>
      <c r="E36" s="37"/>
      <c r="F36" s="37"/>
      <c r="G36" s="37"/>
      <c r="H36" s="37"/>
    </row>
    <row r="37" spans="1:13" ht="37.5" customHeight="1" x14ac:dyDescent="0.3">
      <c r="A37" s="38"/>
      <c r="B37" s="47"/>
      <c r="C37" s="37"/>
      <c r="D37" s="37"/>
      <c r="E37" s="37"/>
      <c r="F37" s="37"/>
      <c r="G37" s="37"/>
      <c r="H37" s="37"/>
    </row>
    <row r="38" spans="1:13" ht="34.5" customHeight="1" x14ac:dyDescent="0.3">
      <c r="A38" s="38"/>
      <c r="B38" s="47"/>
      <c r="C38" s="37"/>
      <c r="D38" s="37"/>
      <c r="E38" s="37"/>
      <c r="F38" s="37"/>
      <c r="G38" s="37"/>
      <c r="H38" s="37"/>
    </row>
    <row r="39" spans="1:13" ht="30.75" customHeight="1" x14ac:dyDescent="0.3">
      <c r="A39" s="38"/>
      <c r="B39" s="47"/>
      <c r="C39" s="37"/>
      <c r="D39" s="37"/>
      <c r="E39" s="37"/>
      <c r="F39" s="37"/>
      <c r="G39" s="37"/>
      <c r="H39" s="37"/>
    </row>
    <row r="40" spans="1:13" s="45" customFormat="1" ht="22.5" customHeight="1" x14ac:dyDescent="0.3">
      <c r="A40" s="38"/>
      <c r="B40" s="47"/>
      <c r="C40" s="37"/>
      <c r="D40" s="37"/>
      <c r="E40" s="37"/>
      <c r="F40" s="37"/>
      <c r="G40" s="37"/>
      <c r="H40" s="37"/>
      <c r="I40" s="14"/>
      <c r="J40" s="14"/>
      <c r="K40" s="14"/>
      <c r="L40" s="14"/>
      <c r="M40" s="14"/>
    </row>
    <row r="41" spans="1:13" ht="51.75" customHeight="1" x14ac:dyDescent="0.3">
      <c r="A41" s="38"/>
      <c r="B41" s="47"/>
      <c r="C41" s="37"/>
      <c r="D41" s="37"/>
      <c r="E41" s="37"/>
      <c r="F41" s="37"/>
      <c r="G41" s="37"/>
      <c r="H41" s="37"/>
    </row>
    <row r="42" spans="1:13" x14ac:dyDescent="0.3">
      <c r="A42" s="38"/>
      <c r="B42" s="47"/>
      <c r="C42" s="37"/>
      <c r="D42" s="37"/>
      <c r="E42" s="37"/>
      <c r="F42" s="37"/>
      <c r="G42" s="37"/>
      <c r="H42" s="37"/>
    </row>
    <row r="43" spans="1:13" x14ac:dyDescent="0.3">
      <c r="A43" s="38"/>
      <c r="B43" s="47"/>
      <c r="C43" s="37"/>
      <c r="D43" s="37"/>
      <c r="E43" s="37"/>
      <c r="F43" s="37"/>
      <c r="G43" s="37"/>
      <c r="H43" s="37"/>
    </row>
    <row r="44" spans="1:13" x14ac:dyDescent="0.3">
      <c r="A44" s="38"/>
      <c r="B44" s="47"/>
      <c r="C44" s="37"/>
      <c r="D44" s="37"/>
      <c r="E44" s="37"/>
      <c r="F44" s="37"/>
      <c r="G44" s="37"/>
      <c r="H44" s="37"/>
    </row>
    <row r="45" spans="1:13" x14ac:dyDescent="0.3">
      <c r="A45" s="38"/>
      <c r="B45" s="47"/>
      <c r="C45" s="37"/>
      <c r="D45" s="37"/>
      <c r="E45" s="37"/>
      <c r="F45" s="37"/>
      <c r="G45" s="37"/>
      <c r="H45" s="37"/>
    </row>
    <row r="46" spans="1:13" x14ac:dyDescent="0.3">
      <c r="A46" s="38"/>
      <c r="B46" s="47"/>
      <c r="C46" s="37"/>
      <c r="D46" s="37"/>
      <c r="E46" s="37"/>
      <c r="F46" s="37"/>
      <c r="G46" s="37"/>
      <c r="H46" s="37"/>
    </row>
    <row r="47" spans="1:13" x14ac:dyDescent="0.3">
      <c r="A47" s="38"/>
      <c r="B47" s="47"/>
      <c r="C47" s="37"/>
      <c r="D47" s="37"/>
      <c r="E47" s="37"/>
      <c r="F47" s="37"/>
      <c r="G47" s="37"/>
      <c r="H47" s="37"/>
    </row>
    <row r="48" spans="1:13" x14ac:dyDescent="0.3">
      <c r="A48" s="38"/>
      <c r="B48" s="47"/>
      <c r="C48" s="37"/>
      <c r="D48" s="37"/>
      <c r="E48" s="37"/>
      <c r="F48" s="37"/>
      <c r="G48" s="37"/>
      <c r="H48" s="37"/>
    </row>
    <row r="49" spans="1:8" x14ac:dyDescent="0.3">
      <c r="A49" s="38"/>
      <c r="B49" s="47"/>
      <c r="C49" s="37"/>
      <c r="D49" s="37"/>
      <c r="E49" s="37"/>
      <c r="F49" s="37"/>
      <c r="G49" s="37"/>
      <c r="H49" s="37"/>
    </row>
    <row r="50" spans="1:8" x14ac:dyDescent="0.3">
      <c r="A50" s="38"/>
      <c r="B50" s="47"/>
      <c r="C50" s="37"/>
      <c r="D50" s="37"/>
      <c r="E50" s="37"/>
      <c r="F50" s="37"/>
      <c r="G50" s="37"/>
      <c r="H50" s="37"/>
    </row>
    <row r="51" spans="1:8" x14ac:dyDescent="0.3">
      <c r="A51" s="38"/>
      <c r="B51" s="47"/>
      <c r="C51" s="37"/>
      <c r="D51" s="37"/>
      <c r="E51" s="37"/>
      <c r="F51" s="37"/>
      <c r="G51" s="37"/>
      <c r="H51" s="37"/>
    </row>
    <row r="52" spans="1:8" x14ac:dyDescent="0.3">
      <c r="A52" s="38"/>
      <c r="B52" s="47"/>
      <c r="C52" s="37"/>
      <c r="D52" s="37"/>
      <c r="E52" s="37"/>
      <c r="F52" s="37"/>
      <c r="G52" s="37"/>
      <c r="H52" s="37"/>
    </row>
    <row r="53" spans="1:8" x14ac:dyDescent="0.3">
      <c r="A53" s="38"/>
      <c r="B53" s="47"/>
      <c r="C53" s="37"/>
      <c r="D53" s="37"/>
      <c r="E53" s="37"/>
      <c r="F53" s="37"/>
      <c r="G53" s="37"/>
      <c r="H53" s="37"/>
    </row>
    <row r="54" spans="1:8" x14ac:dyDescent="0.3">
      <c r="A54" s="38"/>
      <c r="B54" s="47"/>
      <c r="C54" s="37"/>
      <c r="D54" s="37"/>
      <c r="E54" s="37"/>
      <c r="F54" s="37"/>
      <c r="G54" s="37"/>
      <c r="H54" s="37"/>
    </row>
    <row r="55" spans="1:8" x14ac:dyDescent="0.3">
      <c r="A55" s="38"/>
      <c r="B55" s="47"/>
      <c r="C55" s="37"/>
      <c r="D55" s="37"/>
      <c r="E55" s="37"/>
      <c r="F55" s="37"/>
      <c r="G55" s="37"/>
      <c r="H55" s="37"/>
    </row>
    <row r="56" spans="1:8" x14ac:dyDescent="0.3">
      <c r="A56" s="38"/>
      <c r="B56" s="47"/>
      <c r="C56" s="37"/>
      <c r="D56" s="37"/>
      <c r="E56" s="37"/>
      <c r="F56" s="37"/>
      <c r="G56" s="37"/>
      <c r="H56" s="37"/>
    </row>
    <row r="57" spans="1:8" x14ac:dyDescent="0.3">
      <c r="A57" s="38"/>
      <c r="B57" s="47"/>
      <c r="C57" s="37"/>
      <c r="D57" s="37"/>
      <c r="E57" s="37"/>
      <c r="F57" s="37"/>
      <c r="G57" s="37"/>
      <c r="H57" s="37"/>
    </row>
    <row r="58" spans="1:8" x14ac:dyDescent="0.3">
      <c r="A58" s="38"/>
      <c r="B58" s="47"/>
      <c r="C58" s="37"/>
      <c r="D58" s="37"/>
      <c r="E58" s="37"/>
      <c r="F58" s="37"/>
      <c r="G58" s="37"/>
      <c r="H58" s="37"/>
    </row>
    <row r="59" spans="1:8" x14ac:dyDescent="0.3">
      <c r="A59" s="38"/>
      <c r="B59" s="47"/>
      <c r="C59" s="37"/>
      <c r="D59" s="37"/>
      <c r="E59" s="37"/>
      <c r="F59" s="37"/>
      <c r="G59" s="37"/>
      <c r="H59" s="37"/>
    </row>
    <row r="60" spans="1:8" x14ac:dyDescent="0.3">
      <c r="A60" s="38"/>
      <c r="B60" s="47"/>
      <c r="C60" s="37"/>
      <c r="D60" s="37"/>
      <c r="E60" s="37"/>
      <c r="F60" s="37"/>
      <c r="G60" s="37"/>
      <c r="H60" s="37"/>
    </row>
    <row r="61" spans="1:8" x14ac:dyDescent="0.3">
      <c r="A61" s="38"/>
      <c r="B61" s="47"/>
      <c r="C61" s="37"/>
      <c r="D61" s="37"/>
      <c r="E61" s="37"/>
      <c r="F61" s="37"/>
      <c r="G61" s="37"/>
      <c r="H61" s="37"/>
    </row>
    <row r="62" spans="1:8" x14ac:dyDescent="0.3">
      <c r="A62" s="38"/>
      <c r="B62" s="47"/>
      <c r="C62" s="37"/>
      <c r="D62" s="37"/>
      <c r="E62" s="37"/>
      <c r="F62" s="37"/>
      <c r="G62" s="37"/>
      <c r="H62" s="37"/>
    </row>
    <row r="63" spans="1:8" x14ac:dyDescent="0.3">
      <c r="A63" s="38"/>
      <c r="B63" s="47"/>
      <c r="C63" s="37"/>
      <c r="D63" s="37"/>
      <c r="E63" s="37"/>
      <c r="F63" s="37"/>
      <c r="G63" s="37"/>
      <c r="H63" s="37"/>
    </row>
    <row r="64" spans="1:8" x14ac:dyDescent="0.3">
      <c r="A64" s="38"/>
      <c r="B64" s="47"/>
      <c r="C64" s="37"/>
      <c r="D64" s="37"/>
      <c r="E64" s="37"/>
      <c r="F64" s="37"/>
      <c r="G64" s="37"/>
      <c r="H64" s="37"/>
    </row>
    <row r="65" spans="1:8" x14ac:dyDescent="0.3">
      <c r="A65" s="38"/>
      <c r="B65" s="47"/>
      <c r="C65" s="37"/>
      <c r="D65" s="37"/>
      <c r="E65" s="37"/>
      <c r="F65" s="37"/>
      <c r="G65" s="37"/>
      <c r="H65" s="37"/>
    </row>
    <row r="66" spans="1:8" x14ac:dyDescent="0.3">
      <c r="A66" s="38"/>
      <c r="B66" s="47"/>
      <c r="C66" s="37"/>
      <c r="D66" s="37"/>
      <c r="E66" s="37"/>
      <c r="F66" s="37"/>
      <c r="G66" s="37"/>
      <c r="H66" s="37"/>
    </row>
    <row r="67" spans="1:8" x14ac:dyDescent="0.3">
      <c r="A67" s="38"/>
      <c r="B67" s="47"/>
      <c r="C67" s="37"/>
      <c r="D67" s="37"/>
      <c r="E67" s="37"/>
      <c r="F67" s="37"/>
      <c r="G67" s="37"/>
      <c r="H67" s="37"/>
    </row>
    <row r="68" spans="1:8" x14ac:dyDescent="0.3">
      <c r="A68" s="38"/>
      <c r="B68" s="47"/>
      <c r="C68" s="37"/>
      <c r="D68" s="37"/>
      <c r="E68" s="37"/>
      <c r="F68" s="37"/>
      <c r="G68" s="37"/>
      <c r="H68" s="37"/>
    </row>
    <row r="69" spans="1:8" x14ac:dyDescent="0.3">
      <c r="A69" s="38"/>
      <c r="B69" s="47"/>
      <c r="C69" s="37"/>
      <c r="D69" s="37"/>
      <c r="E69" s="37"/>
      <c r="F69" s="37"/>
      <c r="G69" s="37"/>
      <c r="H69" s="37"/>
    </row>
    <row r="70" spans="1:8" x14ac:dyDescent="0.3">
      <c r="A70" s="38"/>
      <c r="B70" s="47"/>
      <c r="C70" s="37"/>
      <c r="D70" s="37"/>
      <c r="E70" s="37"/>
      <c r="F70" s="37"/>
      <c r="G70" s="37"/>
      <c r="H70" s="37"/>
    </row>
    <row r="71" spans="1:8" x14ac:dyDescent="0.3">
      <c r="A71" s="38"/>
      <c r="B71" s="47"/>
      <c r="C71" s="37"/>
      <c r="D71" s="37"/>
      <c r="E71" s="37"/>
      <c r="F71" s="37"/>
      <c r="G71" s="37"/>
      <c r="H71" s="37"/>
    </row>
  </sheetData>
  <mergeCells count="26">
    <mergeCell ref="A27:A29"/>
    <mergeCell ref="B27:B29"/>
    <mergeCell ref="C27:C29"/>
    <mergeCell ref="I2:O2"/>
    <mergeCell ref="A8:A13"/>
    <mergeCell ref="B8:B13"/>
    <mergeCell ref="C8:C13"/>
    <mergeCell ref="A22:A26"/>
    <mergeCell ref="B22:B26"/>
    <mergeCell ref="C22:C26"/>
    <mergeCell ref="L34:M34"/>
    <mergeCell ref="A34:C34"/>
    <mergeCell ref="A32:B32"/>
    <mergeCell ref="A33:B33"/>
    <mergeCell ref="A3:M3"/>
    <mergeCell ref="C4:C5"/>
    <mergeCell ref="D4:G4"/>
    <mergeCell ref="A7:M7"/>
    <mergeCell ref="A4:A5"/>
    <mergeCell ref="I4:L4"/>
    <mergeCell ref="M4:M5"/>
    <mergeCell ref="B4:B5"/>
    <mergeCell ref="A6:M6"/>
    <mergeCell ref="B14:B21"/>
    <mergeCell ref="A14:A21"/>
    <mergeCell ref="C14:C21"/>
  </mergeCells>
  <phoneticPr fontId="0" type="noConversion"/>
  <pageMargins left="0.15748031496062992" right="0.15748031496062992" top="1.0629921259842521" bottom="0.19685039370078741" header="0.31496062992125984" footer="0.15748031496062992"/>
  <pageSetup paperSize="9" scale="5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"/>
  <sheetViews>
    <sheetView workbookViewId="0">
      <selection activeCell="Q40" sqref="Q40"/>
    </sheetView>
  </sheetViews>
  <sheetFormatPr defaultRowHeight="15" x14ac:dyDescent="0.25"/>
  <sheetData>
    <row r="6" spans="3:3" x14ac:dyDescent="0.25">
      <c r="C6" t="s">
        <v>44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Мероприятия подпрограммы 1</vt:lpstr>
      <vt:lpstr>Мероприятия подпрограммы талант</vt:lpstr>
      <vt:lpstr>Мероприятия подпрограммы оздор3</vt:lpstr>
      <vt:lpstr>Мероприятия подпрограммы 4 ОБЖ</vt:lpstr>
      <vt:lpstr>Мероприятия подпрограммы 5</vt:lpstr>
      <vt:lpstr>Лист2</vt:lpstr>
      <vt:lpstr>Лист3</vt:lpstr>
      <vt:lpstr>'Мероприятия подпрограммы 1'!_GoBack</vt:lpstr>
      <vt:lpstr>'Мероприятия подпрограммы 1'!Заголовки_для_печати</vt:lpstr>
      <vt:lpstr>'Мероприятия подпрограммы 4 ОБЖ'!Заголовки_для_печати</vt:lpstr>
      <vt:lpstr>'Мероприятия подпрограммы 5'!Заголовки_для_печати</vt:lpstr>
      <vt:lpstr>'Мероприятия подпрограммы оздор3'!Заголовки_для_печати</vt:lpstr>
      <vt:lpstr>'Мероприятия подпрограммы талант'!Заголовки_для_печати</vt:lpstr>
      <vt:lpstr>'Мероприятия подпрограммы 5'!Область_печати</vt:lpstr>
      <vt:lpstr>'Мероприятия подпрограммы оздор3'!Область_печати</vt:lpstr>
      <vt:lpstr>'Мероприятия подпрограммы талант'!Область_печати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2014-07-14T05:38:15Z</cp:lastPrinted>
  <dcterms:created xsi:type="dcterms:W3CDTF">2006-09-16T00:00:00Z</dcterms:created>
  <dcterms:modified xsi:type="dcterms:W3CDTF">2019-03-25T09:24:43Z</dcterms:modified>
</cp:coreProperties>
</file>